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c796f682282f0af/Desktop/"/>
    </mc:Choice>
  </mc:AlternateContent>
  <xr:revisionPtr revIDLastSave="73" documentId="14_{3BE79C4A-72BD-410B-9AEB-42B727923D38}" xr6:coauthVersionLast="47" xr6:coauthVersionMax="47" xr10:uidLastSave="{4EDBB35F-C047-466F-852D-FB119A29513E}"/>
  <bookViews>
    <workbookView xWindow="-108" yWindow="-108" windowWidth="23256" windowHeight="12456" tabRatio="366" xr2:uid="{9CBBD6BE-E924-457C-A94C-C8A7074B0B31}"/>
  </bookViews>
  <sheets>
    <sheet name="May24 BR Final" sheetId="22" r:id="rId1"/>
    <sheet name="Apr24" sheetId="21" r:id="rId2"/>
    <sheet name="Women's Wknd #326" sheetId="20" r:id="rId3"/>
    <sheet name="Mar24" sheetId="19" r:id="rId4"/>
    <sheet name="Men's Wknd #325" sheetId="18" r:id="rId5"/>
    <sheet name="Feb24" sheetId="17" r:id="rId6"/>
    <sheet name="Jan24" sheetId="16" r:id="rId7"/>
    <sheet name="Dec23" sheetId="15" r:id="rId8"/>
    <sheet name="Nov23" sheetId="14" r:id="rId9"/>
    <sheet name="Oct23" sheetId="13" r:id="rId10"/>
    <sheet name="Sep23" sheetId="12" r:id="rId11"/>
    <sheet name="Aug23" sheetId="11" r:id="rId12"/>
    <sheet name="Jul23" sheetId="10" r:id="rId13"/>
    <sheet name="Women's Wknd #324" sheetId="8" r:id="rId14"/>
    <sheet name="Men's Wknd #323" sheetId="7" r:id="rId15"/>
    <sheet name="Jun23" sheetId="9" r:id="rId16"/>
    <sheet name="May23" sheetId="6" r:id="rId17"/>
    <sheet name="CDC Summary" sheetId="5" r:id="rId18"/>
    <sheet name="Apr23" sheetId="4" r:id="rId19"/>
    <sheet name="Mar23" sheetId="3" r:id="rId20"/>
    <sheet name="Feb23" sheetId="2" r:id="rId21"/>
    <sheet name="Jan23" sheetId="1" r:id="rId22"/>
  </sheets>
  <definedNames>
    <definedName name="_xlnm.Print_Area" localSheetId="4">'Men''s Wknd #325'!$A$1:$F$37</definedName>
    <definedName name="_xlnm.Print_Area" localSheetId="2">'Women''s Wknd #326'!$A$1:$F$43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6" i="21" l="1"/>
  <c r="H74" i="21"/>
  <c r="H62" i="21"/>
  <c r="G44" i="20"/>
  <c r="H11" i="21"/>
  <c r="H51" i="21"/>
  <c r="H77" i="21" s="1"/>
  <c r="H39" i="21"/>
  <c r="H35" i="20"/>
  <c r="J30" i="20"/>
  <c r="H31" i="20"/>
  <c r="H14" i="20"/>
  <c r="H13" i="20"/>
  <c r="H12" i="20"/>
  <c r="H11" i="20"/>
  <c r="H2" i="20"/>
  <c r="H68" i="19"/>
  <c r="H29" i="20"/>
  <c r="H28" i="20"/>
  <c r="H27" i="20"/>
  <c r="H26" i="20"/>
  <c r="H25" i="20"/>
  <c r="H24" i="20"/>
  <c r="H23" i="20"/>
  <c r="F37" i="20"/>
  <c r="H19" i="20"/>
  <c r="H20" i="20"/>
  <c r="H21" i="20"/>
  <c r="H22" i="20"/>
  <c r="H18" i="20"/>
  <c r="H59" i="19"/>
  <c r="H14" i="19"/>
  <c r="H36" i="19"/>
  <c r="H49" i="19"/>
  <c r="H81" i="19" s="1"/>
  <c r="M31" i="18"/>
  <c r="H41" i="18"/>
  <c r="J31" i="18"/>
  <c r="L28" i="18"/>
  <c r="L27" i="18"/>
  <c r="L26" i="18"/>
  <c r="L24" i="18"/>
  <c r="L23" i="18"/>
  <c r="L22" i="18"/>
  <c r="L21" i="18"/>
  <c r="L20" i="18"/>
  <c r="L19" i="18"/>
  <c r="L18" i="18"/>
  <c r="L15" i="18"/>
  <c r="L14" i="18"/>
  <c r="L13" i="18"/>
  <c r="L12" i="18"/>
  <c r="L11" i="18"/>
  <c r="L5" i="18"/>
  <c r="L2" i="18"/>
  <c r="H61" i="17"/>
  <c r="H16" i="17"/>
  <c r="H39" i="17"/>
  <c r="H48" i="17"/>
  <c r="F31" i="18"/>
  <c r="H31" i="18"/>
  <c r="H65" i="17"/>
  <c r="H46" i="16"/>
  <c r="H50" i="16"/>
  <c r="H19" i="16"/>
  <c r="H15" i="16"/>
  <c r="H52" i="15"/>
  <c r="H19" i="15"/>
  <c r="H15" i="15"/>
  <c r="H22" i="15" s="1"/>
  <c r="H30" i="15" s="1"/>
  <c r="H32" i="15" s="1"/>
  <c r="H40" i="15" s="1"/>
  <c r="H51" i="15" s="1"/>
  <c r="H53" i="15" s="1"/>
  <c r="H15" i="14"/>
  <c r="H52" i="14"/>
  <c r="H19" i="14"/>
  <c r="H22" i="14"/>
  <c r="H30" i="14" s="1"/>
  <c r="H32" i="14" s="1"/>
  <c r="H40" i="14" s="1"/>
  <c r="H51" i="14" s="1"/>
  <c r="H53" i="14" s="1"/>
  <c r="H51" i="13"/>
  <c r="H18" i="13"/>
  <c r="H14" i="13"/>
  <c r="H21" i="13" s="1"/>
  <c r="H29" i="13" s="1"/>
  <c r="H31" i="13" s="1"/>
  <c r="H39" i="13" s="1"/>
  <c r="H50" i="13" s="1"/>
  <c r="H52" i="13" s="1"/>
  <c r="H51" i="12"/>
  <c r="H18" i="12"/>
  <c r="H14" i="12"/>
  <c r="H51" i="11"/>
  <c r="H18" i="11"/>
  <c r="H14" i="11"/>
  <c r="H51" i="10"/>
  <c r="H18" i="10"/>
  <c r="H14" i="10"/>
  <c r="H21" i="10" s="1"/>
  <c r="H74" i="9"/>
  <c r="H40" i="9"/>
  <c r="H30" i="9"/>
  <c r="H19" i="9"/>
  <c r="E28" i="8"/>
  <c r="E20" i="8"/>
  <c r="H72" i="6"/>
  <c r="G68" i="6"/>
  <c r="H21" i="6"/>
  <c r="E28" i="7"/>
  <c r="E20" i="7"/>
  <c r="H27" i="6"/>
  <c r="H30" i="6"/>
  <c r="H33" i="6"/>
  <c r="G57" i="4"/>
  <c r="D17" i="5"/>
  <c r="E29" i="5"/>
  <c r="E25" i="5"/>
  <c r="E13" i="5"/>
  <c r="H9" i="4"/>
  <c r="H17" i="4"/>
  <c r="H19" i="3"/>
  <c r="H9" i="3"/>
  <c r="H19" i="2"/>
  <c r="H8" i="2"/>
  <c r="H22" i="2" s="1"/>
  <c r="H31" i="2" s="1"/>
  <c r="H19" i="1"/>
  <c r="H8" i="1"/>
  <c r="H22" i="1" s="1"/>
  <c r="H31" i="1" s="1"/>
  <c r="H33" i="1" s="1"/>
  <c r="H40" i="1" s="1"/>
  <c r="H43" i="21" l="1"/>
  <c r="H37" i="20"/>
  <c r="G40" i="20" s="1"/>
  <c r="L31" i="18"/>
  <c r="H40" i="19"/>
  <c r="H51" i="19" s="1"/>
  <c r="H53" i="19" s="1"/>
  <c r="H70" i="19" s="1"/>
  <c r="H20" i="17"/>
  <c r="H28" i="17" s="1"/>
  <c r="H30" i="17" s="1"/>
  <c r="H55" i="17" s="1"/>
  <c r="H64" i="17" s="1"/>
  <c r="H66" i="17" s="1"/>
  <c r="H22" i="16"/>
  <c r="H30" i="16" s="1"/>
  <c r="H32" i="16" s="1"/>
  <c r="H38" i="16" s="1"/>
  <c r="H49" i="16" s="1"/>
  <c r="H51" i="16" s="1"/>
  <c r="H33" i="2"/>
  <c r="H40" i="2" s="1"/>
  <c r="H29" i="10"/>
  <c r="H31" i="10" s="1"/>
  <c r="H39" i="10" s="1"/>
  <c r="H50" i="10" s="1"/>
  <c r="H52" i="10" s="1"/>
  <c r="H21" i="12"/>
  <c r="H29" i="12" s="1"/>
  <c r="H31" i="12" s="1"/>
  <c r="H39" i="12" s="1"/>
  <c r="H50" i="12" s="1"/>
  <c r="H52" i="12" s="1"/>
  <c r="H21" i="11"/>
  <c r="H29" i="11" s="1"/>
  <c r="H31" i="11" s="1"/>
  <c r="H39" i="11" s="1"/>
  <c r="H50" i="11" s="1"/>
  <c r="H52" i="11" s="1"/>
  <c r="H43" i="9"/>
  <c r="E31" i="8"/>
  <c r="E31" i="7"/>
  <c r="H36" i="6"/>
  <c r="H20" i="4"/>
  <c r="H29" i="4" s="1"/>
  <c r="H31" i="4" s="1"/>
  <c r="H42" i="4" s="1"/>
  <c r="H59" i="4" s="1"/>
  <c r="H61" i="4" s="1"/>
  <c r="E28" i="5"/>
  <c r="E30" i="5" s="1"/>
  <c r="H22" i="3"/>
  <c r="H31" i="3" s="1"/>
  <c r="H33" i="3" s="1"/>
  <c r="H40" i="3" s="1"/>
  <c r="H53" i="21" l="1"/>
  <c r="H55" i="21" s="1"/>
  <c r="H80" i="19"/>
  <c r="H82" i="19" s="1"/>
  <c r="H52" i="9"/>
  <c r="H54" i="9" s="1"/>
  <c r="H62" i="9" s="1"/>
  <c r="H45" i="6"/>
  <c r="H47" i="6" s="1"/>
  <c r="H64" i="21" l="1"/>
  <c r="H78" i="21" s="1"/>
  <c r="H61" i="6"/>
  <c r="H71" i="6" l="1"/>
  <c r="H73" i="6" s="1"/>
  <c r="H73" i="9"/>
  <c r="H75" i="9" s="1"/>
</calcChain>
</file>

<file path=xl/sharedStrings.xml><?xml version="1.0" encoding="utf-8"?>
<sst xmlns="http://schemas.openxmlformats.org/spreadsheetml/2006/main" count="1280" uniqueCount="401">
  <si>
    <t>Date</t>
  </si>
  <si>
    <t>Ck#</t>
  </si>
  <si>
    <t>Name</t>
  </si>
  <si>
    <t>Description</t>
  </si>
  <si>
    <t>Amount</t>
  </si>
  <si>
    <t>Balance</t>
  </si>
  <si>
    <t>Beginning Balance</t>
  </si>
  <si>
    <t>Cleared Transactions</t>
  </si>
  <si>
    <t>Debit</t>
  </si>
  <si>
    <t>National Cursillo</t>
  </si>
  <si>
    <t>Rector's Guides (8)</t>
  </si>
  <si>
    <t>Sarto Center</t>
  </si>
  <si>
    <t>Men's &amp; Women's</t>
  </si>
  <si>
    <t>Total Checks and Payments</t>
  </si>
  <si>
    <t>Deposits and Credits -</t>
  </si>
  <si>
    <t>Various</t>
  </si>
  <si>
    <t>Women'w Weekend Payments</t>
  </si>
  <si>
    <t>Cursillo Weekend</t>
  </si>
  <si>
    <t>Total Deposits and Credits</t>
  </si>
  <si>
    <t>Register Balance as of  01/09/2023</t>
  </si>
  <si>
    <t>Citizen's Bank</t>
  </si>
  <si>
    <t xml:space="preserve">      Restricted - Funds of the Heart</t>
  </si>
  <si>
    <t xml:space="preserve">      Restricted - $3 Campaign</t>
  </si>
  <si>
    <t xml:space="preserve">      Restricted - Refunds due</t>
  </si>
  <si>
    <t xml:space="preserve"> -   </t>
  </si>
  <si>
    <t xml:space="preserve">    Available Funds</t>
  </si>
  <si>
    <t>Total Balance to Citizen's Bank Statement</t>
  </si>
  <si>
    <t>Register Balance as of 1/09/2023</t>
  </si>
  <si>
    <t>Register Balance as of 2/13/2023</t>
  </si>
  <si>
    <t>Outstanding Items:</t>
  </si>
  <si>
    <t xml:space="preserve">    Sarto Center</t>
  </si>
  <si>
    <t>($100 Each, Men's, Women's &amp; Cursillo De Cursillos Weekends)</t>
  </si>
  <si>
    <t>on-line</t>
  </si>
  <si>
    <t>Region 1 Cursillo</t>
  </si>
  <si>
    <t>Weekend deposits</t>
  </si>
  <si>
    <t>2023 Affiliation Fee</t>
  </si>
  <si>
    <t xml:space="preserve"> </t>
  </si>
  <si>
    <t>National Cursillo Center</t>
  </si>
  <si>
    <t>Deacon Gary Terrana</t>
  </si>
  <si>
    <t>Register Balance as of 3/13/2023</t>
  </si>
  <si>
    <t>Total Balance to Citizen's 2/28/2023 Bank Statement</t>
  </si>
  <si>
    <t>Cursillo de Cursillos</t>
  </si>
  <si>
    <t>Cef Aguillon's Airfare</t>
  </si>
  <si>
    <t>Airfare Reimbursement</t>
  </si>
  <si>
    <t>Deposits and Credits</t>
  </si>
  <si>
    <t>Checks and Payments</t>
  </si>
  <si>
    <t>Total Balance to Citizen's 3/31/2023 Bank Statement</t>
  </si>
  <si>
    <t>Debit Card</t>
  </si>
  <si>
    <t>CDC Food Purchases</t>
  </si>
  <si>
    <t>Deposit</t>
  </si>
  <si>
    <t>As Follows:</t>
  </si>
  <si>
    <t>CDC</t>
  </si>
  <si>
    <t>Charpentier</t>
  </si>
  <si>
    <t>McSorley</t>
  </si>
  <si>
    <t>Cooper</t>
  </si>
  <si>
    <t>Cort</t>
  </si>
  <si>
    <t>Laferriere</t>
  </si>
  <si>
    <t>(Total $975)</t>
  </si>
  <si>
    <t>Hannafords</t>
  </si>
  <si>
    <t xml:space="preserve">McSorley Balance &amp; Duffley </t>
  </si>
  <si>
    <t>Lysonski</t>
  </si>
  <si>
    <t>Fitzgerald</t>
  </si>
  <si>
    <t>Total Revenue</t>
  </si>
  <si>
    <t>Expenses</t>
  </si>
  <si>
    <t>Participant Revenue</t>
  </si>
  <si>
    <t>Sarto Center Deposit</t>
  </si>
  <si>
    <t>Sarto Center Balance</t>
  </si>
  <si>
    <t>Deacon Gary Terrana Airfare</t>
  </si>
  <si>
    <t>Total Expenses</t>
  </si>
  <si>
    <t>Based on 12 Participants</t>
  </si>
  <si>
    <t>Women's Wknd</t>
  </si>
  <si>
    <t>Women's &amp; Men's Wknd</t>
  </si>
  <si>
    <t>Pat Fredette- Gluten Free Meals</t>
  </si>
  <si>
    <t>2023 Cursillo De Cursillo Weekend</t>
  </si>
  <si>
    <t>May be reimbursed</t>
  </si>
  <si>
    <t>Claudette Dachowski - Estimate for Food</t>
  </si>
  <si>
    <t>7 paying participants ($150 applied to Sarto Fee)</t>
  </si>
  <si>
    <t>Team Members and Deacon not charged</t>
  </si>
  <si>
    <t>Summary to Date</t>
  </si>
  <si>
    <t>Checks to Deposit</t>
  </si>
  <si>
    <t>Expenses to be Paid</t>
  </si>
  <si>
    <t>Restricted Funds</t>
  </si>
  <si>
    <t>Available Funds</t>
  </si>
  <si>
    <t xml:space="preserve">Total </t>
  </si>
  <si>
    <t>Current Net Loss</t>
  </si>
  <si>
    <t>Updated Loss with Reimbursment</t>
  </si>
  <si>
    <t>(Duffley &amp; Fund from Heart participant Duffley paid for)</t>
  </si>
  <si>
    <t>Men's</t>
  </si>
  <si>
    <t>Women's</t>
  </si>
  <si>
    <t>Kim Cole</t>
  </si>
  <si>
    <t>Tina Bentley</t>
  </si>
  <si>
    <t>Mike Bentley</t>
  </si>
  <si>
    <t>Ed Batchelder</t>
  </si>
  <si>
    <t>Total Balance to Citizen's 4/30/2023 Bank Statement</t>
  </si>
  <si>
    <t>Register Balance as of 4/30/2023</t>
  </si>
  <si>
    <t>2023 Men's Cursillo Weekend #323</t>
  </si>
  <si>
    <t>Shipping</t>
  </si>
  <si>
    <t>CDC Food</t>
  </si>
  <si>
    <t>James Carey</t>
  </si>
  <si>
    <t>Edward Oddo</t>
  </si>
  <si>
    <t>Men's Weekend Refund</t>
  </si>
  <si>
    <t>Checking</t>
  </si>
  <si>
    <t xml:space="preserve">Market Basket                        </t>
  </si>
  <si>
    <t xml:space="preserve">Staples                     </t>
  </si>
  <si>
    <t>AFS</t>
  </si>
  <si>
    <t>Hobby Lobby</t>
  </si>
  <si>
    <t>Market Basket</t>
  </si>
  <si>
    <t>Wal-Mart</t>
  </si>
  <si>
    <t>Shaw's</t>
  </si>
  <si>
    <t xml:space="preserve">DDA DEBIT - </t>
  </si>
  <si>
    <t>Cleared Items after Statement Cutoff</t>
  </si>
  <si>
    <t>Register Balance as of 5/8/2023</t>
  </si>
  <si>
    <t>$75 to Restricted</t>
  </si>
  <si>
    <t>Cleared Transactions:</t>
  </si>
  <si>
    <t>McQuillan</t>
  </si>
  <si>
    <t>Ashman</t>
  </si>
  <si>
    <t>Hacket</t>
  </si>
  <si>
    <t>DePlanche</t>
  </si>
  <si>
    <t>Nichols</t>
  </si>
  <si>
    <t>Betley</t>
  </si>
  <si>
    <t>Batchelder</t>
  </si>
  <si>
    <t>Team</t>
  </si>
  <si>
    <t>Candidate</t>
  </si>
  <si>
    <t>Saffian</t>
  </si>
  <si>
    <t>Viggiano</t>
  </si>
  <si>
    <t>Food &amp; Supply Purchases</t>
  </si>
  <si>
    <t xml:space="preserve">Current Net </t>
  </si>
  <si>
    <t>Based on Debit Card Purchases</t>
  </si>
  <si>
    <t>NH Cursillo Committee</t>
  </si>
  <si>
    <t>Citizen's Bank Checking</t>
  </si>
  <si>
    <t>Submitted by Brenda Robinson</t>
  </si>
  <si>
    <t>Issued</t>
  </si>
  <si>
    <t>2023 Women's Cursillo Weekend #324</t>
  </si>
  <si>
    <t>Claudette Dachowski - Actual for Food</t>
  </si>
  <si>
    <t>Based on Reimbusement to Claudette Dachowski</t>
  </si>
  <si>
    <t>Dachowski</t>
  </si>
  <si>
    <t>Girard</t>
  </si>
  <si>
    <t>Hauser</t>
  </si>
  <si>
    <t>Dittenbenner</t>
  </si>
  <si>
    <t>Pisacane</t>
  </si>
  <si>
    <t>Kepler</t>
  </si>
  <si>
    <t>Slaughter</t>
  </si>
  <si>
    <t>Remillard</t>
  </si>
  <si>
    <t>Treasurer's Report as of 06/12/2023</t>
  </si>
  <si>
    <t>Treasurer's Report as of 05/08/2023</t>
  </si>
  <si>
    <t>CDC Weekend</t>
  </si>
  <si>
    <t xml:space="preserve">NATIONAL CURSILLO  </t>
  </si>
  <si>
    <t>$165 from Share Fund</t>
  </si>
  <si>
    <t>McQuillan Donation</t>
  </si>
  <si>
    <t>Remillard - Women's Weekend</t>
  </si>
  <si>
    <t>Total Balance to Citizen's 5/31/2023 Bank Statement</t>
  </si>
  <si>
    <t>Register Balance as of 6/12/2023</t>
  </si>
  <si>
    <t>Claudette Dachowski</t>
  </si>
  <si>
    <t>Citizens Balance as of 6/12/23</t>
  </si>
  <si>
    <t>Hackett</t>
  </si>
  <si>
    <t>Deplanche</t>
  </si>
  <si>
    <t>Cash</t>
  </si>
  <si>
    <t>Cleared Items after Statement Cutoff:</t>
  </si>
  <si>
    <t>Balance of Weekend from Share Fund</t>
  </si>
  <si>
    <t xml:space="preserve">Men's   </t>
  </si>
  <si>
    <t>Dittbenner</t>
  </si>
  <si>
    <t>Rector's Guides</t>
  </si>
  <si>
    <t>On-line</t>
  </si>
  <si>
    <t xml:space="preserve">Sarto Center  </t>
  </si>
  <si>
    <t>Balance Men's Weekend</t>
  </si>
  <si>
    <t>Balance Women's Weekend</t>
  </si>
  <si>
    <t>Final Report</t>
  </si>
  <si>
    <t>deposit</t>
  </si>
  <si>
    <t>Rector's Guide</t>
  </si>
  <si>
    <t>Deposit Total</t>
  </si>
  <si>
    <r>
      <t xml:space="preserve">Men's  - </t>
    </r>
    <r>
      <rPr>
        <b/>
        <sz val="11"/>
        <color theme="1"/>
        <rFont val="Calibri"/>
        <family val="2"/>
        <scheme val="minor"/>
      </rPr>
      <t>$75 to Share Fund</t>
    </r>
  </si>
  <si>
    <t>+</t>
  </si>
  <si>
    <t>Total Balanced to Citizen's 5/31/2023 Bank Statement</t>
  </si>
  <si>
    <t>Total Balanced to Citizen's 6/30/2023 Bank Statement</t>
  </si>
  <si>
    <t>Treasurer's Report as of 07/11/2023</t>
  </si>
  <si>
    <t xml:space="preserve">Food &amp; Supplies Women's </t>
  </si>
  <si>
    <t xml:space="preserve">Food &amp; Supplies Men's </t>
  </si>
  <si>
    <t>Food &amp; Supplies CDC</t>
  </si>
  <si>
    <t>Cef's Airfare Reimbursed</t>
  </si>
  <si>
    <t>Total Balance to Citizen's 6/30/2023 Bank Statement</t>
  </si>
  <si>
    <t>Citizens Balance as of 7/11/23</t>
  </si>
  <si>
    <t>Register Balance as of 7/11/2023</t>
  </si>
  <si>
    <t>Cef Airfarie reimbursement</t>
  </si>
  <si>
    <t>CCLI</t>
  </si>
  <si>
    <t>Total Balance to Citizen's 7/31/2023 Bank Statement</t>
  </si>
  <si>
    <t>Treasurer's Report as of 08/11/2023</t>
  </si>
  <si>
    <t>Total Balance to Citizen's 8/31/2023 Bank Statement</t>
  </si>
  <si>
    <t>Treasurer's Report as of 09/11/2023</t>
  </si>
  <si>
    <t>Citizens Balance as of 8/11/23</t>
  </si>
  <si>
    <t>Citizens Balance as of 9/11/23</t>
  </si>
  <si>
    <t>Treasurer's Report as of 10/9/2023</t>
  </si>
  <si>
    <t>Citizens Balance as of 10/9/23</t>
  </si>
  <si>
    <t>Total Balance to Citizen's 9/30/2023 Bank Statement</t>
  </si>
  <si>
    <t>Treasurer's Report as of 11/13/2023</t>
  </si>
  <si>
    <t>Total Balance to Citizen's 10/31/2023 Bank Statement</t>
  </si>
  <si>
    <t>Citizens Balance as of 11/13/23</t>
  </si>
  <si>
    <t>Register Balance as of 11/13/2023</t>
  </si>
  <si>
    <t>Register Balance as of 10/9/2023</t>
  </si>
  <si>
    <t>Register Balance as of 9/11/2023</t>
  </si>
  <si>
    <t>Register Balance as of 8/11/2023</t>
  </si>
  <si>
    <t>Annual Affiliation Fee</t>
  </si>
  <si>
    <t>The National Cursillo Center</t>
  </si>
  <si>
    <t>Treasurer's Report as of 1/8/2024</t>
  </si>
  <si>
    <t>Citizens Balance as of 1/8/24</t>
  </si>
  <si>
    <t>Total Balance to Citizen's 12/31/2023 Bank Statement</t>
  </si>
  <si>
    <t>Register Balance as of 1/8/2024</t>
  </si>
  <si>
    <t>Treasurer's Report as of 2/12/2024</t>
  </si>
  <si>
    <t>Total Balance to Citizen's 1/31/2024 Bank Statement</t>
  </si>
  <si>
    <t>Camp Sentinal</t>
  </si>
  <si>
    <t>Men's Weekend Deposit</t>
  </si>
  <si>
    <t>Women's Weekend Deposit</t>
  </si>
  <si>
    <t>Citizens Balance as of 2/12/24</t>
  </si>
  <si>
    <t>Register Balance as of 2/12/2024</t>
  </si>
  <si>
    <t>Treasurer's Report as of 3/12/2024</t>
  </si>
  <si>
    <t>Men's Weekend Final</t>
  </si>
  <si>
    <t xml:space="preserve">Walmart </t>
  </si>
  <si>
    <t>Sentinel</t>
  </si>
  <si>
    <t>Region I Cursillo</t>
  </si>
  <si>
    <t>Annual Dues</t>
  </si>
  <si>
    <t>Register Balance as of 3/11/2024</t>
  </si>
  <si>
    <r>
      <t>Rector</t>
    </r>
    <r>
      <rPr>
        <b/>
        <sz val="11"/>
        <color indexed="12"/>
        <rFont val="Times New Roman"/>
        <family val="1"/>
      </rPr>
      <t>:</t>
    </r>
  </si>
  <si>
    <t>Cell</t>
  </si>
  <si>
    <t>E-mail</t>
  </si>
  <si>
    <t>Parish</t>
  </si>
  <si>
    <t>Rollo</t>
  </si>
  <si>
    <t>Paid</t>
  </si>
  <si>
    <t>Outstanding</t>
  </si>
  <si>
    <t>Mark Parenteau</t>
  </si>
  <si>
    <t>mrp0768@gmail.com</t>
  </si>
  <si>
    <t>Our Lady of the Holy Rosary</t>
  </si>
  <si>
    <t>Preliminary, Leaders, Total Security</t>
  </si>
  <si>
    <r>
      <t>Assistant Rectors</t>
    </r>
    <r>
      <rPr>
        <b/>
        <sz val="11"/>
        <color indexed="12"/>
        <rFont val="Times New Roman"/>
        <family val="1"/>
      </rPr>
      <t>:</t>
    </r>
  </si>
  <si>
    <t>Kevin Gauthier</t>
  </si>
  <si>
    <t>gfarmkevin@aol.com</t>
  </si>
  <si>
    <t>Piety, Cursillista Beyond the Cursillo</t>
  </si>
  <si>
    <r>
      <t>Spiritual Director</t>
    </r>
    <r>
      <rPr>
        <b/>
        <sz val="11"/>
        <color indexed="12"/>
        <rFont val="Times New Roman"/>
        <family val="1"/>
      </rPr>
      <t>:</t>
    </r>
  </si>
  <si>
    <t>Fr. Ray Ball</t>
  </si>
  <si>
    <t>Immaculate Heart of Mary</t>
  </si>
  <si>
    <r>
      <t>Team Members</t>
    </r>
    <r>
      <rPr>
        <b/>
        <sz val="11"/>
        <color indexed="12"/>
        <rFont val="Times New Roman"/>
        <family val="1"/>
      </rPr>
      <t>:</t>
    </r>
  </si>
  <si>
    <t>Sean O'Connell</t>
  </si>
  <si>
    <t>(207) 502-9242</t>
  </si>
  <si>
    <t>S.oc@comcast.net</t>
  </si>
  <si>
    <t>Our Lady of the Hold Rosary</t>
  </si>
  <si>
    <t>Ideal</t>
  </si>
  <si>
    <t>Peter Antal</t>
  </si>
  <si>
    <t>(603) 843-7474</t>
  </si>
  <si>
    <t>pantalconsulting@gmail.com</t>
  </si>
  <si>
    <t>St. Theresa/St. Mary</t>
  </si>
  <si>
    <t>Lay Person in the Church</t>
  </si>
  <si>
    <t>Matt McSorely</t>
  </si>
  <si>
    <t>(603) 305-3012</t>
  </si>
  <si>
    <t>mcsorleynh@gmail.com</t>
  </si>
  <si>
    <t>St. Francis</t>
  </si>
  <si>
    <t>Study, Christianity in Action</t>
  </si>
  <si>
    <t>Jose Rivera</t>
  </si>
  <si>
    <t>(603) 507-7035</t>
  </si>
  <si>
    <t>marijoe28@metrocast.net</t>
  </si>
  <si>
    <t>Action</t>
  </si>
  <si>
    <t>Joe Covert</t>
  </si>
  <si>
    <t>(603) 312-2902</t>
  </si>
  <si>
    <t>josephcovert@comcast.net</t>
  </si>
  <si>
    <t>Parish of the Assumption</t>
  </si>
  <si>
    <t>Study of the Environment</t>
  </si>
  <si>
    <r>
      <t>Candidates</t>
    </r>
    <r>
      <rPr>
        <b/>
        <sz val="11"/>
        <color indexed="12"/>
        <rFont val="Times New Roman"/>
        <family val="1"/>
      </rPr>
      <t>:</t>
    </r>
  </si>
  <si>
    <t>Anthony Negron</t>
  </si>
  <si>
    <t>(910) 286-5170</t>
  </si>
  <si>
    <t>anthony.negron@sei-nh.com</t>
  </si>
  <si>
    <t>Carl Root</t>
  </si>
  <si>
    <t>(603) 973-9423</t>
  </si>
  <si>
    <t>carl.root@me.com</t>
  </si>
  <si>
    <t>Thomas Greco</t>
  </si>
  <si>
    <t>(603) 337-5834</t>
  </si>
  <si>
    <t>tgrec166@gmail.com</t>
  </si>
  <si>
    <t>Michel Charpentier</t>
  </si>
  <si>
    <t>(603) 866-4447</t>
  </si>
  <si>
    <t>michel_charpentier@icloud.com</t>
  </si>
  <si>
    <t>Logan Larochelle</t>
  </si>
  <si>
    <t>(603) 923-3104</t>
  </si>
  <si>
    <t>loganjayl10@outlook.com</t>
  </si>
  <si>
    <t>Leland Larochelle</t>
  </si>
  <si>
    <t>(603) 507-4006</t>
  </si>
  <si>
    <t>lelandlarochellecom@gmail.com</t>
  </si>
  <si>
    <t>Curtis Hume</t>
  </si>
  <si>
    <t>(603) 715-7231</t>
  </si>
  <si>
    <t>curtishume603@gmail.com</t>
  </si>
  <si>
    <t>David Leclair</t>
  </si>
  <si>
    <t>(603) 973-5912</t>
  </si>
  <si>
    <t>bearcats13@comcast.net</t>
  </si>
  <si>
    <t>Bill Stuart</t>
  </si>
  <si>
    <t>(603) 731-2809</t>
  </si>
  <si>
    <t>Edward Hansalik</t>
  </si>
  <si>
    <t>(603) 991-8667</t>
  </si>
  <si>
    <t>aehansalik@gmail.com</t>
  </si>
  <si>
    <t>Updated from $175</t>
  </si>
  <si>
    <t>Nicholas Colby</t>
  </si>
  <si>
    <t>(603) 923-0170</t>
  </si>
  <si>
    <t>Total Received and Deposited</t>
  </si>
  <si>
    <t>H30H2H29:H55H28:H55H17H2:H55</t>
  </si>
  <si>
    <t>Logan &amp; Leland Larochelle</t>
  </si>
  <si>
    <t>Men's Cursillo #325</t>
  </si>
  <si>
    <t>Claudette Purchase-Need Rcpt</t>
  </si>
  <si>
    <t>Supplies</t>
  </si>
  <si>
    <t>*Note:  There are estimated 8 more candidate/team payments not yet recorded @$1650.</t>
  </si>
  <si>
    <t xml:space="preserve">Total Balance to Citizen's Statement 2/29/2024  </t>
  </si>
  <si>
    <t>Cleared Bank Activity as of 3/11/2024</t>
  </si>
  <si>
    <t>Bank Activity After 2/29/2024 Statement Cutoff:</t>
  </si>
  <si>
    <t>cash</t>
  </si>
  <si>
    <t>ü</t>
  </si>
  <si>
    <t>Total Received</t>
  </si>
  <si>
    <t>Total Payments Received</t>
  </si>
  <si>
    <t>Transfer from Funds of the Heart</t>
  </si>
  <si>
    <t>Reimbursed to CD</t>
  </si>
  <si>
    <t>DBT Card CD</t>
  </si>
  <si>
    <t>*Note:  $50 donation received recorded on Monthly Treasurer's Report to FOH</t>
  </si>
  <si>
    <t>FOH</t>
  </si>
  <si>
    <t>According Mark, Bill was told he only had to pay $50, balance from FOH</t>
  </si>
  <si>
    <t>FOH Applied #325 Bill Stuart</t>
  </si>
  <si>
    <t>FOH Applied #325 Nicolas Colby</t>
  </si>
  <si>
    <t xml:space="preserve">      Restricted - Funds of the Heart Total</t>
  </si>
  <si>
    <t>Kevin Gauther</t>
  </si>
  <si>
    <t>Matt McSorley</t>
  </si>
  <si>
    <t>Mark Parenteau, Curtis Hume, David Leclair $50 Donation</t>
  </si>
  <si>
    <t>Kerie Critchon</t>
  </si>
  <si>
    <t>Michelle Fox</t>
  </si>
  <si>
    <t>Cheryl Dancause</t>
  </si>
  <si>
    <t>Women's Cursillo #326</t>
  </si>
  <si>
    <t xml:space="preserve">Total Balance to Citizen's Statement 3/31/2024  </t>
  </si>
  <si>
    <t>CD Supply Purchase</t>
  </si>
  <si>
    <t>Claudette Dauchowski</t>
  </si>
  <si>
    <t>Cursillo Supplies</t>
  </si>
  <si>
    <t>Bank Activity After 3/31/2024 Statement Cutoff:</t>
  </si>
  <si>
    <t>Treasurer's Report as of 4/8/2024</t>
  </si>
  <si>
    <t xml:space="preserve"> Net Income to date</t>
  </si>
  <si>
    <t>Paid Thursday</t>
  </si>
  <si>
    <t>FOH Applied</t>
  </si>
  <si>
    <t xml:space="preserve">      Restricted - Funds of the Heart beginning balance</t>
  </si>
  <si>
    <t>$50 Cash Donation Received at Men's Weekend</t>
  </si>
  <si>
    <t>Men's Weekend</t>
  </si>
  <si>
    <t>Cleared Bank Activity as of 4/8/2024</t>
  </si>
  <si>
    <t>Register Balance as of 4/8/2024</t>
  </si>
  <si>
    <t>Cindy Michaelson</t>
  </si>
  <si>
    <t>Connie Fraser</t>
  </si>
  <si>
    <t>Cecile Foley</t>
  </si>
  <si>
    <t>Jessica Greco</t>
  </si>
  <si>
    <t>Gail Hannigan</t>
  </si>
  <si>
    <t>Donna Hill</t>
  </si>
  <si>
    <t>Darlene O'Connell</t>
  </si>
  <si>
    <t>Laurie Uhlman</t>
  </si>
  <si>
    <t>Mercedes Cernuda</t>
  </si>
  <si>
    <t>Christine Hemeon</t>
  </si>
  <si>
    <t>Carolyn Dotchin</t>
  </si>
  <si>
    <t>Rose Locke</t>
  </si>
  <si>
    <t>Maureen Ebner</t>
  </si>
  <si>
    <t>Amy Ulricson</t>
  </si>
  <si>
    <t>Carole Bogat</t>
  </si>
  <si>
    <t>Florence Osgood</t>
  </si>
  <si>
    <t>Refunded</t>
  </si>
  <si>
    <t xml:space="preserve">Total Balance to Citizen's Statement 4/30/2024  </t>
  </si>
  <si>
    <t>Bank Activity After 4/30/2024 Statement Cutoff:</t>
  </si>
  <si>
    <t>Cleared Bank Activity as of 5/13/2024</t>
  </si>
  <si>
    <t>Treasurer's Report as of 5/13/2024</t>
  </si>
  <si>
    <t xml:space="preserve">      Restricted - Funds of the Heart  </t>
  </si>
  <si>
    <t>Sentinal</t>
  </si>
  <si>
    <t>Laurie Ulhman</t>
  </si>
  <si>
    <t>Women's Cursillo #326 Refund</t>
  </si>
  <si>
    <t>Women's Cursillo #326 Venue</t>
  </si>
  <si>
    <t>Karen Konicki</t>
  </si>
  <si>
    <t>Sandra Knowlton</t>
  </si>
  <si>
    <t>Rev. Marcel Martel</t>
  </si>
  <si>
    <t>Funds of the Heart Donation</t>
  </si>
  <si>
    <t xml:space="preserve">      Total Restricted - Funds of the Heart  </t>
  </si>
  <si>
    <t>Michelle Pisacane0</t>
  </si>
  <si>
    <t>Postage Reimbursement</t>
  </si>
  <si>
    <t>Paid on Weekend</t>
  </si>
  <si>
    <t>Register Balance as of 5/13/2024</t>
  </si>
  <si>
    <t>Postage</t>
  </si>
  <si>
    <t>14 Total Candidates</t>
  </si>
  <si>
    <t>Outstanding Checks</t>
  </si>
  <si>
    <t>Total Outstanding Checks</t>
  </si>
  <si>
    <t>Ck #</t>
  </si>
  <si>
    <t>Prev Balance</t>
  </si>
  <si>
    <t xml:space="preserve">    Restricted - Funds of the Heart  </t>
  </si>
  <si>
    <t>NH CURSILLO - TREASURER REPORT  as of:</t>
  </si>
  <si>
    <t xml:space="preserve">           Date</t>
  </si>
  <si>
    <t>Debit Cd</t>
  </si>
  <si>
    <t>Mail Chimp</t>
  </si>
  <si>
    <t>Computer</t>
  </si>
  <si>
    <t xml:space="preserve">               * Please Note*</t>
  </si>
  <si>
    <t>Robert Comeau</t>
  </si>
  <si>
    <t>Actual Bank Balance</t>
  </si>
  <si>
    <t>April</t>
  </si>
  <si>
    <t>Ck# 141</t>
  </si>
  <si>
    <t>Reimb food  - #332 weekend</t>
  </si>
  <si>
    <t>Zoom .com</t>
  </si>
  <si>
    <t>Renewal of Zoom program</t>
  </si>
  <si>
    <t xml:space="preserve"> Deposits - none</t>
  </si>
  <si>
    <t>Outstanding checks -None</t>
  </si>
  <si>
    <t>The existing account for NH Cursillo is now closed and a new account opened due to the change in</t>
  </si>
  <si>
    <t>our EIN number and becoming a 501c.   The above actual Bank Balance has been transferred over to the new account</t>
  </si>
  <si>
    <t xml:space="preserve">The Sarto Donation of $18,309.54  will be transferred over from St. Catherine account to our new account in </t>
  </si>
  <si>
    <t>June and will show in our next June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</si>
</sst>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[&lt;=9999999]###\-####;\(###\)\ ###\-####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12"/>
      <name val="Times New Roman"/>
      <family val="1"/>
    </font>
    <font>
      <b/>
      <sz val="11"/>
      <color indexed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u/>
      <sz val="10"/>
      <name val="Arial"/>
      <family val="2"/>
    </font>
    <font>
      <sz val="8"/>
      <name val="Calibri"/>
      <family val="2"/>
      <scheme val="minor"/>
    </font>
    <font>
      <sz val="10"/>
      <name val="Wingdings"/>
      <charset val="2"/>
    </font>
    <font>
      <sz val="12"/>
      <color rgb="FF000000"/>
      <name val="Arial"/>
      <family val="2"/>
    </font>
    <font>
      <sz val="10"/>
      <color rgb="FFFF0000"/>
      <name val="Times New Roman"/>
      <family val="1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231F2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rgb="FF231F20"/>
      <name val="Arial"/>
      <family val="2"/>
    </font>
    <font>
      <sz val="14"/>
      <color rgb="FFFF0000"/>
      <name val="Arial"/>
      <family val="2"/>
    </font>
    <font>
      <sz val="14"/>
      <color theme="5" tint="-0.249977111117893"/>
      <name val="Arial"/>
      <family val="2"/>
    </font>
    <font>
      <sz val="14"/>
      <color theme="8" tint="-0.499984740745262"/>
      <name val="Arial"/>
      <family val="2"/>
    </font>
    <font>
      <b/>
      <sz val="14"/>
      <color theme="4" tint="-0.249977111117893"/>
      <name val="Arial"/>
      <family val="2"/>
    </font>
    <font>
      <b/>
      <sz val="14"/>
      <color rgb="FFFF0000"/>
      <name val="Arial"/>
      <family val="2"/>
    </font>
    <font>
      <b/>
      <sz val="14"/>
      <color theme="4"/>
      <name val="Arial"/>
      <family val="2"/>
    </font>
    <font>
      <sz val="14"/>
      <color theme="4"/>
      <name val="Arial"/>
      <family val="2"/>
    </font>
    <font>
      <sz val="11"/>
      <color theme="4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1" xfId="0" applyNumberFormat="1" applyBorder="1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0" fillId="2" borderId="0" xfId="0" applyFill="1"/>
    <xf numFmtId="43" fontId="0" fillId="2" borderId="0" xfId="0" applyNumberFormat="1" applyFill="1"/>
    <xf numFmtId="0" fontId="0" fillId="2" borderId="2" xfId="0" applyFill="1" applyBorder="1"/>
    <xf numFmtId="43" fontId="0" fillId="2" borderId="2" xfId="0" applyNumberFormat="1" applyFill="1" applyBorder="1"/>
    <xf numFmtId="43" fontId="2" fillId="0" borderId="0" xfId="0" applyNumberFormat="1" applyFont="1"/>
    <xf numFmtId="0" fontId="3" fillId="0" borderId="0" xfId="0" applyFont="1"/>
    <xf numFmtId="43" fontId="0" fillId="0" borderId="3" xfId="0" applyNumberFormat="1" applyBorder="1"/>
    <xf numFmtId="0" fontId="0" fillId="0" borderId="3" xfId="0" applyBorder="1"/>
    <xf numFmtId="4" fontId="0" fillId="0" borderId="0" xfId="0" applyNumberFormat="1"/>
    <xf numFmtId="14" fontId="3" fillId="0" borderId="0" xfId="0" applyNumberFormat="1" applyFont="1"/>
    <xf numFmtId="43" fontId="3" fillId="0" borderId="0" xfId="1" applyFont="1"/>
    <xf numFmtId="8" fontId="0" fillId="0" borderId="0" xfId="0" applyNumberFormat="1"/>
    <xf numFmtId="43" fontId="3" fillId="0" borderId="0" xfId="1" applyFont="1" applyFill="1"/>
    <xf numFmtId="14" fontId="5" fillId="0" borderId="0" xfId="0" applyNumberFormat="1" applyFont="1"/>
    <xf numFmtId="0" fontId="5" fillId="0" borderId="0" xfId="0" applyFont="1"/>
    <xf numFmtId="43" fontId="5" fillId="0" borderId="0" xfId="1" applyFont="1"/>
    <xf numFmtId="4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8" fillId="0" borderId="0" xfId="2" applyFont="1"/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7" fillId="0" borderId="0" xfId="2"/>
    <xf numFmtId="0" fontId="12" fillId="0" borderId="0" xfId="2" applyFont="1"/>
    <xf numFmtId="164" fontId="12" fillId="0" borderId="0" xfId="2" applyNumberFormat="1" applyFont="1" applyAlignment="1">
      <alignment horizontal="center" vertical="center"/>
    </xf>
    <xf numFmtId="49" fontId="13" fillId="0" borderId="0" xfId="3" applyNumberFormat="1" applyAlignment="1" applyProtection="1"/>
    <xf numFmtId="6" fontId="7" fillId="0" borderId="0" xfId="2" applyNumberFormat="1"/>
    <xf numFmtId="0" fontId="13" fillId="0" borderId="0" xfId="3" applyAlignment="1" applyProtection="1"/>
    <xf numFmtId="0" fontId="7" fillId="0" borderId="0" xfId="2" applyAlignment="1">
      <alignment horizontal="right"/>
    </xf>
    <xf numFmtId="0" fontId="7" fillId="0" borderId="3" xfId="2" applyBorder="1"/>
    <xf numFmtId="6" fontId="7" fillId="0" borderId="3" xfId="2" applyNumberFormat="1" applyBorder="1"/>
    <xf numFmtId="0" fontId="14" fillId="0" borderId="0" xfId="3" applyFont="1" applyAlignment="1" applyProtection="1"/>
    <xf numFmtId="0" fontId="12" fillId="0" borderId="0" xfId="2" applyFont="1" applyAlignment="1">
      <alignment horizontal="center"/>
    </xf>
    <xf numFmtId="8" fontId="0" fillId="0" borderId="3" xfId="0" applyNumberFormat="1" applyBorder="1"/>
    <xf numFmtId="8" fontId="7" fillId="0" borderId="0" xfId="2" applyNumberFormat="1"/>
    <xf numFmtId="8" fontId="5" fillId="0" borderId="0" xfId="1" applyNumberFormat="1" applyFont="1"/>
    <xf numFmtId="43" fontId="5" fillId="0" borderId="0" xfId="0" applyNumberFormat="1" applyFont="1"/>
    <xf numFmtId="0" fontId="16" fillId="0" borderId="0" xfId="0" applyFont="1"/>
    <xf numFmtId="8" fontId="7" fillId="0" borderId="3" xfId="2" applyNumberFormat="1" applyBorder="1"/>
    <xf numFmtId="0" fontId="11" fillId="0" borderId="0" xfId="2" applyFont="1" applyAlignment="1">
      <alignment horizontal="center" wrapText="1"/>
    </xf>
    <xf numFmtId="0" fontId="17" fillId="0" borderId="0" xfId="0" applyFont="1"/>
    <xf numFmtId="14" fontId="17" fillId="0" borderId="0" xfId="0" applyNumberFormat="1" applyFont="1" applyAlignment="1">
      <alignment horizontal="center"/>
    </xf>
    <xf numFmtId="6" fontId="17" fillId="0" borderId="0" xfId="0" applyNumberFormat="1" applyFont="1" applyAlignment="1">
      <alignment horizont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/>
    </xf>
    <xf numFmtId="8" fontId="5" fillId="0" borderId="0" xfId="1" applyNumberFormat="1" applyFont="1" applyFill="1"/>
    <xf numFmtId="6" fontId="5" fillId="0" borderId="0" xfId="1" applyNumberFormat="1" applyFont="1"/>
    <xf numFmtId="0" fontId="18" fillId="0" borderId="0" xfId="2" applyFont="1"/>
    <xf numFmtId="164" fontId="18" fillId="0" borderId="0" xfId="2" applyNumberFormat="1" applyFont="1" applyAlignment="1">
      <alignment horizontal="center" vertical="center"/>
    </xf>
    <xf numFmtId="0" fontId="19" fillId="0" borderId="0" xfId="3" applyFont="1" applyAlignment="1" applyProtection="1"/>
    <xf numFmtId="0" fontId="20" fillId="0" borderId="0" xfId="2" applyFont="1"/>
    <xf numFmtId="6" fontId="20" fillId="0" borderId="0" xfId="2" applyNumberFormat="1" applyFont="1"/>
    <xf numFmtId="4" fontId="21" fillId="0" borderId="0" xfId="0" applyNumberFormat="1" applyFont="1"/>
    <xf numFmtId="41" fontId="11" fillId="0" borderId="0" xfId="2" applyNumberFormat="1" applyFont="1" applyAlignment="1">
      <alignment horizontal="center"/>
    </xf>
    <xf numFmtId="41" fontId="7" fillId="0" borderId="0" xfId="2" applyNumberFormat="1"/>
    <xf numFmtId="41" fontId="20" fillId="0" borderId="0" xfId="2" applyNumberFormat="1" applyFont="1"/>
    <xf numFmtId="41" fontId="7" fillId="0" borderId="3" xfId="2" applyNumberFormat="1" applyBorder="1"/>
    <xf numFmtId="0" fontId="13" fillId="0" borderId="0" xfId="3" applyBorder="1" applyAlignment="1" applyProtection="1"/>
    <xf numFmtId="0" fontId="19" fillId="0" borderId="0" xfId="3" applyFont="1" applyBorder="1" applyAlignment="1" applyProtection="1"/>
    <xf numFmtId="43" fontId="5" fillId="0" borderId="0" xfId="1" applyFont="1" applyFill="1"/>
    <xf numFmtId="43" fontId="0" fillId="0" borderId="0" xfId="0" applyNumberFormat="1" applyAlignment="1">
      <alignment horizontal="right"/>
    </xf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0" applyNumberFormat="1" applyFont="1"/>
    <xf numFmtId="43" fontId="22" fillId="0" borderId="0" xfId="0" applyNumberFormat="1" applyFont="1"/>
    <xf numFmtId="14" fontId="22" fillId="0" borderId="0" xfId="0" applyNumberFormat="1" applyFont="1"/>
    <xf numFmtId="0" fontId="24" fillId="0" borderId="0" xfId="0" applyFont="1"/>
    <xf numFmtId="0" fontId="24" fillId="0" borderId="0" xfId="2" applyFont="1"/>
    <xf numFmtId="8" fontId="22" fillId="0" borderId="0" xfId="0" applyNumberFormat="1" applyFont="1"/>
    <xf numFmtId="4" fontId="25" fillId="0" borderId="0" xfId="0" applyNumberFormat="1" applyFont="1"/>
    <xf numFmtId="14" fontId="26" fillId="0" borderId="0" xfId="0" applyNumberFormat="1" applyFont="1"/>
    <xf numFmtId="0" fontId="26" fillId="0" borderId="0" xfId="0" applyFont="1"/>
    <xf numFmtId="14" fontId="24" fillId="0" borderId="0" xfId="0" applyNumberFormat="1" applyFont="1"/>
    <xf numFmtId="43" fontId="24" fillId="0" borderId="0" xfId="1" applyFont="1"/>
    <xf numFmtId="6" fontId="24" fillId="0" borderId="0" xfId="1" applyNumberFormat="1" applyFont="1"/>
    <xf numFmtId="0" fontId="22" fillId="0" borderId="0" xfId="0" applyFont="1" applyAlignment="1">
      <alignment horizontal="right"/>
    </xf>
    <xf numFmtId="43" fontId="24" fillId="0" borderId="0" xfId="1" applyFont="1" applyFill="1"/>
    <xf numFmtId="43" fontId="24" fillId="0" borderId="0" xfId="0" applyNumberFormat="1" applyFont="1"/>
    <xf numFmtId="8" fontId="24" fillId="0" borderId="0" xfId="1" applyNumberFormat="1" applyFont="1" applyFill="1"/>
    <xf numFmtId="43" fontId="22" fillId="0" borderId="0" xfId="0" applyNumberFormat="1" applyFont="1" applyAlignment="1">
      <alignment horizontal="right"/>
    </xf>
    <xf numFmtId="8" fontId="26" fillId="0" borderId="0" xfId="0" applyNumberFormat="1" applyFont="1"/>
    <xf numFmtId="0" fontId="27" fillId="0" borderId="0" xfId="0" applyFont="1"/>
    <xf numFmtId="43" fontId="28" fillId="0" borderId="0" xfId="0" applyNumberFormat="1" applyFont="1"/>
    <xf numFmtId="0" fontId="29" fillId="0" borderId="0" xfId="0" applyFont="1"/>
    <xf numFmtId="43" fontId="29" fillId="0" borderId="0" xfId="1" applyFont="1"/>
    <xf numFmtId="14" fontId="29" fillId="0" borderId="0" xfId="0" applyNumberFormat="1" applyFont="1"/>
    <xf numFmtId="15" fontId="6" fillId="0" borderId="0" xfId="0" applyNumberFormat="1" applyFont="1"/>
    <xf numFmtId="0" fontId="30" fillId="0" borderId="0" xfId="0" applyFont="1"/>
    <xf numFmtId="8" fontId="23" fillId="0" borderId="0" xfId="0" applyNumberFormat="1" applyFont="1"/>
    <xf numFmtId="8" fontId="30" fillId="0" borderId="0" xfId="0" applyNumberFormat="1" applyFont="1"/>
    <xf numFmtId="0" fontId="31" fillId="0" borderId="0" xfId="0" applyFont="1"/>
    <xf numFmtId="43" fontId="32" fillId="0" borderId="0" xfId="1" applyFont="1"/>
    <xf numFmtId="8" fontId="27" fillId="0" borderId="0" xfId="0" applyNumberFormat="1" applyFont="1"/>
    <xf numFmtId="0" fontId="33" fillId="0" borderId="0" xfId="0" applyFont="1"/>
    <xf numFmtId="14" fontId="30" fillId="0" borderId="0" xfId="0" applyNumberFormat="1" applyFont="1"/>
    <xf numFmtId="0" fontId="34" fillId="0" borderId="0" xfId="0" applyFont="1"/>
    <xf numFmtId="8" fontId="34" fillId="0" borderId="0" xfId="1" applyNumberFormat="1" applyFont="1"/>
    <xf numFmtId="8" fontId="34" fillId="0" borderId="0" xfId="0" applyNumberFormat="1" applyFont="1" applyAlignment="1">
      <alignment horizontal="right"/>
    </xf>
    <xf numFmtId="16" fontId="34" fillId="0" borderId="0" xfId="0" applyNumberFormat="1" applyFont="1"/>
    <xf numFmtId="8" fontId="34" fillId="0" borderId="0" xfId="0" applyNumberFormat="1" applyFont="1"/>
    <xf numFmtId="8" fontId="30" fillId="0" borderId="0" xfId="1" applyNumberFormat="1" applyFont="1"/>
    <xf numFmtId="14" fontId="24" fillId="0" borderId="0" xfId="0" applyNumberFormat="1" applyFont="1" applyAlignment="1">
      <alignment horizontal="left"/>
    </xf>
    <xf numFmtId="8" fontId="23" fillId="0" borderId="0" xfId="1" applyNumberFormat="1" applyFont="1"/>
    <xf numFmtId="8" fontId="26" fillId="0" borderId="0" xfId="1" applyNumberFormat="1" applyFont="1"/>
    <xf numFmtId="0" fontId="35" fillId="0" borderId="0" xfId="0" applyFont="1"/>
    <xf numFmtId="0" fontId="36" fillId="0" borderId="0" xfId="0" applyFont="1"/>
    <xf numFmtId="8" fontId="36" fillId="0" borderId="0" xfId="1" applyNumberFormat="1" applyFont="1"/>
    <xf numFmtId="8" fontId="36" fillId="0" borderId="0" xfId="0" applyNumberFormat="1" applyFont="1"/>
  </cellXfs>
  <cellStyles count="4">
    <cellStyle name="Comma" xfId="1" builtinId="3"/>
    <cellStyle name="Hyperlink 2" xfId="3" xr:uid="{C5988F6D-85D3-4902-BEDE-74F19E444B10}"/>
    <cellStyle name="Normal" xfId="0" builtinId="0"/>
    <cellStyle name="Normal 2" xfId="2" xr:uid="{0348C032-F93D-41E5-A874-33A22A0DD16E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655320</xdr:colOff>
      <xdr:row>63</xdr:row>
      <xdr:rowOff>121920</xdr:rowOff>
    </xdr:from>
    <xdr:to>
      <xdr:col>5</xdr:col>
      <xdr:colOff>693420</xdr:colOff>
      <xdr:row>67</xdr:row>
      <xdr:rowOff>60960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A32238-E314-86E1-1125-FCFE32FD4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20" y="11993880"/>
          <a:ext cx="5608320" cy="670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</xdr:colOff>
      <xdr:row>71</xdr:row>
      <xdr:rowOff>137160</xdr:rowOff>
    </xdr:from>
    <xdr:to>
      <xdr:col>6</xdr:col>
      <xdr:colOff>716280</xdr:colOff>
      <xdr:row>77</xdr:row>
      <xdr:rowOff>7620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B70E1-F5E3-E49A-3E1B-5142C92FB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8900" y="13472160"/>
          <a:ext cx="5311140" cy="9677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</xdr:colOff>
      <xdr:row>48</xdr:row>
      <xdr:rowOff>68580</xdr:rowOff>
    </xdr:from>
    <xdr:to>
      <xdr:col>6</xdr:col>
      <xdr:colOff>533400</xdr:colOff>
      <xdr:row>53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85F684-7D71-4CF8-9D0F-898304E68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180" y="10599420"/>
          <a:ext cx="6263640" cy="883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1104900</xdr:colOff>
      <xdr:row>62</xdr:row>
      <xdr:rowOff>146050</xdr:rowOff>
    </xdr:from>
    <xdr:to>
      <xdr:col>7</xdr:col>
      <xdr:colOff>222619</xdr:colOff>
      <xdr:row>65</xdr:row>
      <xdr:rowOff>31773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C6A9B8F-B6D8-8953-00D7-B4CB74250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10287000"/>
          <a:ext cx="7188569" cy="4381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1555750</xdr:colOff>
      <xdr:row>62</xdr:row>
      <xdr:rowOff>63500</xdr:rowOff>
    </xdr:from>
    <xdr:to>
      <xdr:col>7</xdr:col>
      <xdr:colOff>495672</xdr:colOff>
      <xdr:row>64</xdr:row>
      <xdr:rowOff>152423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F6F45F-94BE-C4BF-F055-FE80314B6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750" y="8807450"/>
          <a:ext cx="7245722" cy="4572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527050</xdr:colOff>
      <xdr:row>43</xdr:row>
      <xdr:rowOff>0</xdr:rowOff>
    </xdr:from>
    <xdr:to>
      <xdr:col>6</xdr:col>
      <xdr:colOff>317866</xdr:colOff>
      <xdr:row>47</xdr:row>
      <xdr:rowOff>127044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BE0A4D-CACB-098A-2A25-8A1F69B4E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050" y="8191500"/>
          <a:ext cx="7112366" cy="8636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42</xdr:row>
      <xdr:rowOff>25400</xdr:rowOff>
    </xdr:from>
    <xdr:to>
      <xdr:col>11</xdr:col>
      <xdr:colOff>395213</xdr:colOff>
      <xdr:row>46</xdr:row>
      <xdr:rowOff>3275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DED233-1337-47BE-8EAB-D41E31533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7664450"/>
          <a:ext cx="10840963" cy="7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nthony.negron@sei-nh.com" TargetMode="External"/><Relationship Id="rId13" Type="http://schemas.openxmlformats.org/officeDocument/2006/relationships/hyperlink" Target="mailto:lelandlarochellecom@gmail.com" TargetMode="External"/><Relationship Id="rId3" Type="http://schemas.openxmlformats.org/officeDocument/2006/relationships/hyperlink" Target="mailto:S.oc@comcast.net" TargetMode="External"/><Relationship Id="rId7" Type="http://schemas.openxmlformats.org/officeDocument/2006/relationships/hyperlink" Target="mailto:josephcovert@comcast.net" TargetMode="External"/><Relationship Id="rId12" Type="http://schemas.openxmlformats.org/officeDocument/2006/relationships/hyperlink" Target="mailto:loganjayl10@outlook.com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mailto:gfarmkevin@aol.com" TargetMode="External"/><Relationship Id="rId16" Type="http://schemas.openxmlformats.org/officeDocument/2006/relationships/hyperlink" Target="mailto:aehansalik@gmail.com" TargetMode="External"/><Relationship Id="rId1" Type="http://schemas.openxmlformats.org/officeDocument/2006/relationships/hyperlink" Target="mailto:mrp0768@gmail.com" TargetMode="External"/><Relationship Id="rId6" Type="http://schemas.openxmlformats.org/officeDocument/2006/relationships/hyperlink" Target="mailto:marijoe28@metrocast.net" TargetMode="External"/><Relationship Id="rId11" Type="http://schemas.openxmlformats.org/officeDocument/2006/relationships/hyperlink" Target="mailto:michel_charpentier@icloud.com" TargetMode="External"/><Relationship Id="rId5" Type="http://schemas.openxmlformats.org/officeDocument/2006/relationships/hyperlink" Target="mailto:mcsorleynh@gmail.com" TargetMode="External"/><Relationship Id="rId15" Type="http://schemas.openxmlformats.org/officeDocument/2006/relationships/hyperlink" Target="mailto:bearcats13@comcast.net" TargetMode="External"/><Relationship Id="rId10" Type="http://schemas.openxmlformats.org/officeDocument/2006/relationships/hyperlink" Target="mailto:tgrec166@gmail.com" TargetMode="External"/><Relationship Id="rId4" Type="http://schemas.openxmlformats.org/officeDocument/2006/relationships/hyperlink" Target="mailto:pantalconsulting@gmail.com" TargetMode="External"/><Relationship Id="rId9" Type="http://schemas.openxmlformats.org/officeDocument/2006/relationships/hyperlink" Target="mailto:carl.root@me.com" TargetMode="External"/><Relationship Id="rId14" Type="http://schemas.openxmlformats.org/officeDocument/2006/relationships/hyperlink" Target="mailto:curtishume603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anthony.negron@sei-nh.com" TargetMode="External"/><Relationship Id="rId13" Type="http://schemas.openxmlformats.org/officeDocument/2006/relationships/hyperlink" Target="mailto:lelandlarochellecom@gmail.com" TargetMode="External"/><Relationship Id="rId3" Type="http://schemas.openxmlformats.org/officeDocument/2006/relationships/hyperlink" Target="mailto:S.oc@comcast.net" TargetMode="External"/><Relationship Id="rId7" Type="http://schemas.openxmlformats.org/officeDocument/2006/relationships/hyperlink" Target="mailto:josephcovert@comcast.net" TargetMode="External"/><Relationship Id="rId12" Type="http://schemas.openxmlformats.org/officeDocument/2006/relationships/hyperlink" Target="mailto:loganjayl10@outlook.com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gfarmkevin@aol.com" TargetMode="External"/><Relationship Id="rId16" Type="http://schemas.openxmlformats.org/officeDocument/2006/relationships/hyperlink" Target="mailto:aehansalik@gmail.com" TargetMode="External"/><Relationship Id="rId1" Type="http://schemas.openxmlformats.org/officeDocument/2006/relationships/hyperlink" Target="mailto:mrp0768@gmail.com" TargetMode="External"/><Relationship Id="rId6" Type="http://schemas.openxmlformats.org/officeDocument/2006/relationships/hyperlink" Target="mailto:marijoe28@metrocast.net" TargetMode="External"/><Relationship Id="rId11" Type="http://schemas.openxmlformats.org/officeDocument/2006/relationships/hyperlink" Target="mailto:michel_charpentier@icloud.com" TargetMode="External"/><Relationship Id="rId5" Type="http://schemas.openxmlformats.org/officeDocument/2006/relationships/hyperlink" Target="mailto:mcsorleynh@gmail.com" TargetMode="External"/><Relationship Id="rId15" Type="http://schemas.openxmlformats.org/officeDocument/2006/relationships/hyperlink" Target="mailto:bearcats13@comcast.net" TargetMode="External"/><Relationship Id="rId10" Type="http://schemas.openxmlformats.org/officeDocument/2006/relationships/hyperlink" Target="mailto:tgrec166@gmail.com" TargetMode="External"/><Relationship Id="rId4" Type="http://schemas.openxmlformats.org/officeDocument/2006/relationships/hyperlink" Target="mailto:pantalconsulting@gmail.com" TargetMode="External"/><Relationship Id="rId9" Type="http://schemas.openxmlformats.org/officeDocument/2006/relationships/hyperlink" Target="mailto:carl.root@me.com" TargetMode="External"/><Relationship Id="rId14" Type="http://schemas.openxmlformats.org/officeDocument/2006/relationships/hyperlink" Target="mailto:curtishume603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059C-A9D7-4F71-916D-A9F46EB029CB}">
  <sheetPr>
    <pageSetUpPr fitToPage="1"/>
  </sheetPr>
  <dimension ref="A1:Q63"/>
  <sheetViews>
    <sheetView tabSelected="1" showWhiteSpace="0" zoomScaleNormal="100" workbookViewId="0">
      <selection activeCell="E30" sqref="E30"/>
    </sheetView>
  </sheetViews>
  <sheetFormatPr defaultRowHeight="14.4" x14ac:dyDescent="0.3"/>
  <cols>
    <col min="1" max="1" width="20.77734375" style="21" customWidth="1"/>
    <col min="2" max="2" width="13.77734375" customWidth="1"/>
    <col min="3" max="3" width="12.33203125" customWidth="1"/>
    <col min="4" max="4" width="32.44140625" customWidth="1"/>
    <col min="5" max="5" width="43.21875" customWidth="1"/>
    <col min="6" max="6" width="29.77734375" customWidth="1"/>
    <col min="7" max="7" width="25.44140625" customWidth="1"/>
    <col min="9" max="9" width="9.109375" bestFit="1" customWidth="1"/>
    <col min="10" max="10" width="9.77734375" bestFit="1" customWidth="1"/>
    <col min="11" max="11" width="13.6640625" customWidth="1"/>
    <col min="15" max="15" width="12.5546875" customWidth="1"/>
    <col min="17" max="17" width="10.6640625" customWidth="1"/>
  </cols>
  <sheetData>
    <row r="1" spans="1:17" ht="33.450000000000003" customHeight="1" x14ac:dyDescent="0.4">
      <c r="A1" s="75"/>
      <c r="B1" s="71" t="s">
        <v>382</v>
      </c>
      <c r="E1" s="95">
        <v>46173</v>
      </c>
    </row>
    <row r="2" spans="1:17" ht="18.45" customHeight="1" x14ac:dyDescent="0.3">
      <c r="A2" s="75"/>
      <c r="B2" s="69"/>
      <c r="C2" s="69"/>
      <c r="D2" s="69"/>
      <c r="E2" s="71"/>
      <c r="F2" s="69"/>
      <c r="G2" s="69"/>
      <c r="H2" s="69"/>
      <c r="I2" s="69"/>
      <c r="J2" s="69"/>
      <c r="K2" s="69"/>
      <c r="L2" s="69"/>
      <c r="M2" s="69"/>
      <c r="N2" s="69"/>
    </row>
    <row r="3" spans="1:17" ht="17.399999999999999" x14ac:dyDescent="0.3">
      <c r="A3" s="75" t="s">
        <v>383</v>
      </c>
      <c r="B3" s="70"/>
      <c r="C3" s="70" t="s">
        <v>379</v>
      </c>
      <c r="D3" s="71" t="s">
        <v>2</v>
      </c>
      <c r="E3" s="71" t="s">
        <v>3</v>
      </c>
      <c r="F3" s="72" t="s">
        <v>4</v>
      </c>
      <c r="G3" s="72" t="s">
        <v>380</v>
      </c>
      <c r="H3" s="69"/>
      <c r="I3" s="69"/>
      <c r="J3" s="69"/>
      <c r="K3" s="69"/>
      <c r="L3" s="69"/>
      <c r="M3" s="69"/>
      <c r="N3" s="69"/>
    </row>
    <row r="4" spans="1:17" ht="17.399999999999999" x14ac:dyDescent="0.3">
      <c r="A4" s="20"/>
      <c r="G4" s="97">
        <v>14151.57</v>
      </c>
      <c r="H4" s="71" t="s">
        <v>390</v>
      </c>
      <c r="I4" s="69"/>
      <c r="J4" s="69"/>
      <c r="K4" s="69"/>
      <c r="L4" s="69"/>
      <c r="M4" s="69"/>
      <c r="N4" s="69"/>
    </row>
    <row r="5" spans="1:17" ht="17.399999999999999" x14ac:dyDescent="0.3">
      <c r="A5" s="81">
        <v>46153</v>
      </c>
      <c r="B5" s="69"/>
      <c r="C5" s="69" t="s">
        <v>391</v>
      </c>
      <c r="D5" s="69" t="s">
        <v>388</v>
      </c>
      <c r="E5" s="69" t="s">
        <v>392</v>
      </c>
      <c r="F5" s="89">
        <v>1023.88</v>
      </c>
      <c r="G5" s="69"/>
      <c r="H5" s="69"/>
      <c r="I5" s="69"/>
      <c r="J5" s="69"/>
      <c r="K5" s="74"/>
      <c r="L5" s="69"/>
      <c r="M5" s="69"/>
      <c r="N5" s="69"/>
      <c r="Q5" s="18"/>
    </row>
    <row r="6" spans="1:17" ht="17.399999999999999" x14ac:dyDescent="0.3">
      <c r="A6" s="81">
        <v>46169</v>
      </c>
      <c r="B6" s="69" t="s">
        <v>384</v>
      </c>
      <c r="C6" s="69"/>
      <c r="D6" s="69" t="s">
        <v>385</v>
      </c>
      <c r="E6" s="69" t="s">
        <v>386</v>
      </c>
      <c r="F6" s="89">
        <v>17</v>
      </c>
      <c r="G6" s="73"/>
      <c r="H6" s="69"/>
      <c r="I6" s="69"/>
      <c r="J6" s="69"/>
      <c r="K6" s="74"/>
      <c r="L6" s="69"/>
      <c r="M6" s="69"/>
      <c r="N6" s="69"/>
      <c r="Q6" s="18"/>
    </row>
    <row r="7" spans="1:17" ht="17.399999999999999" x14ac:dyDescent="0.3">
      <c r="A7" s="81">
        <v>46170</v>
      </c>
      <c r="B7" s="69" t="s">
        <v>384</v>
      </c>
      <c r="D7" s="69" t="s">
        <v>393</v>
      </c>
      <c r="E7" s="69" t="s">
        <v>394</v>
      </c>
      <c r="F7" s="89">
        <v>169.9</v>
      </c>
      <c r="H7" s="72"/>
      <c r="I7" s="78"/>
      <c r="J7" s="69"/>
      <c r="K7" s="73"/>
      <c r="L7" s="69"/>
      <c r="M7" s="69"/>
      <c r="N7" s="69"/>
    </row>
    <row r="8" spans="1:17" ht="18" x14ac:dyDescent="0.35">
      <c r="A8" s="81"/>
      <c r="B8" s="69"/>
      <c r="C8" s="113"/>
      <c r="D8" s="113"/>
      <c r="E8" s="69"/>
      <c r="F8" s="89"/>
      <c r="H8" s="72"/>
      <c r="I8" s="78"/>
      <c r="J8" s="69"/>
      <c r="K8" s="73"/>
      <c r="L8" s="69"/>
      <c r="M8" s="69"/>
      <c r="N8" s="69"/>
    </row>
    <row r="9" spans="1:17" ht="17.399999999999999" x14ac:dyDescent="0.3">
      <c r="F9" s="69" t="s">
        <v>5</v>
      </c>
      <c r="G9" s="97">
        <v>12940.79</v>
      </c>
      <c r="H9" s="72"/>
      <c r="I9" s="78"/>
      <c r="J9" s="69"/>
      <c r="K9" s="73"/>
      <c r="L9" s="69"/>
      <c r="M9" s="69"/>
      <c r="N9" s="69"/>
    </row>
    <row r="10" spans="1:17" ht="17.399999999999999" x14ac:dyDescent="0.3">
      <c r="F10" s="69"/>
      <c r="G10" s="97"/>
      <c r="H10" s="72"/>
      <c r="I10" s="78"/>
      <c r="J10" s="69"/>
      <c r="K10" s="73"/>
      <c r="L10" s="69"/>
      <c r="M10" s="69"/>
      <c r="N10" s="69"/>
    </row>
    <row r="11" spans="1:17" ht="17.399999999999999" x14ac:dyDescent="0.3">
      <c r="A11" s="75"/>
      <c r="B11" s="69"/>
      <c r="C11" s="69"/>
      <c r="D11" s="69"/>
      <c r="E11" s="71" t="s">
        <v>395</v>
      </c>
      <c r="F11" s="73"/>
      <c r="G11" s="73"/>
      <c r="H11" s="73"/>
      <c r="I11" s="69"/>
      <c r="J11" s="69"/>
      <c r="K11" s="69"/>
      <c r="L11" s="69"/>
      <c r="M11" s="69"/>
      <c r="N11" s="69"/>
    </row>
    <row r="12" spans="1:17" ht="17.399999999999999" x14ac:dyDescent="0.3">
      <c r="A12" s="75"/>
      <c r="B12" s="69"/>
      <c r="C12" s="69"/>
      <c r="D12" s="69"/>
      <c r="E12" s="71"/>
      <c r="F12" s="73" t="s">
        <v>5</v>
      </c>
      <c r="G12" s="97">
        <v>12940.79</v>
      </c>
      <c r="H12" s="73"/>
      <c r="I12" s="69"/>
      <c r="J12" s="69"/>
      <c r="K12" s="69"/>
      <c r="L12" s="69"/>
      <c r="M12" s="69"/>
      <c r="N12" s="69"/>
    </row>
    <row r="13" spans="1:17" ht="17.399999999999999" x14ac:dyDescent="0.3">
      <c r="A13" s="75"/>
      <c r="B13" s="69"/>
      <c r="C13" s="69"/>
      <c r="D13" s="69"/>
      <c r="E13" s="69"/>
      <c r="F13" s="73"/>
      <c r="G13" s="73"/>
      <c r="H13" s="73"/>
      <c r="I13" s="69"/>
      <c r="J13" s="69"/>
      <c r="K13" s="69"/>
      <c r="L13" s="69"/>
      <c r="M13" s="69"/>
      <c r="N13" s="69"/>
    </row>
    <row r="14" spans="1:17" ht="17.399999999999999" x14ac:dyDescent="0.3">
      <c r="A14" s="75"/>
      <c r="B14" s="90"/>
      <c r="C14" s="69"/>
      <c r="D14" s="69"/>
      <c r="E14" s="75" t="s">
        <v>381</v>
      </c>
      <c r="F14" s="77"/>
      <c r="G14" s="101">
        <v>2395</v>
      </c>
      <c r="H14" s="69"/>
      <c r="I14" s="69"/>
      <c r="J14" s="69"/>
      <c r="K14" s="69"/>
      <c r="L14" s="69"/>
      <c r="M14" s="69"/>
      <c r="N14" s="69"/>
    </row>
    <row r="15" spans="1:17" ht="17.399999999999999" x14ac:dyDescent="0.3">
      <c r="A15" s="75"/>
      <c r="B15" s="74"/>
      <c r="C15" s="69"/>
      <c r="D15" s="69"/>
      <c r="E15" s="75"/>
      <c r="F15" s="90"/>
      <c r="G15" s="69"/>
      <c r="H15" s="69"/>
      <c r="I15" s="69"/>
      <c r="J15" s="69"/>
      <c r="K15" s="69"/>
      <c r="L15" s="69"/>
      <c r="M15" s="69"/>
      <c r="N15" s="69"/>
    </row>
    <row r="16" spans="1:17" ht="17.399999999999999" x14ac:dyDescent="0.3">
      <c r="A16" s="75" t="s">
        <v>25</v>
      </c>
      <c r="B16" s="69"/>
      <c r="C16" s="69"/>
      <c r="D16" s="69"/>
      <c r="E16" s="76"/>
      <c r="F16" s="73"/>
      <c r="G16" s="97">
        <v>10545.79</v>
      </c>
      <c r="H16" s="69"/>
      <c r="I16" s="69"/>
      <c r="J16" s="69"/>
      <c r="K16" s="69"/>
      <c r="L16" s="69"/>
      <c r="M16" s="69"/>
      <c r="N16" s="69"/>
    </row>
    <row r="17" spans="1:14" ht="17.399999999999999" x14ac:dyDescent="0.3">
      <c r="A17" s="75"/>
      <c r="B17" s="69"/>
      <c r="C17" s="69"/>
      <c r="D17" s="69"/>
      <c r="E17" s="69"/>
      <c r="F17" s="73"/>
      <c r="G17" s="91"/>
      <c r="H17" s="69"/>
      <c r="I17" s="69"/>
      <c r="J17" s="69"/>
      <c r="K17" s="69"/>
      <c r="L17" s="69"/>
      <c r="M17" s="69"/>
      <c r="N17" s="69"/>
    </row>
    <row r="18" spans="1:14" ht="17.399999999999999" x14ac:dyDescent="0.3">
      <c r="A18" s="75"/>
      <c r="B18" s="69"/>
      <c r="C18" s="69"/>
      <c r="D18" s="69"/>
      <c r="E18" s="71" t="s">
        <v>396</v>
      </c>
      <c r="F18" s="73"/>
      <c r="G18" s="91"/>
      <c r="H18" s="69"/>
      <c r="I18" s="69"/>
      <c r="J18" s="69"/>
      <c r="K18" s="69"/>
      <c r="L18" s="69"/>
      <c r="M18" s="69"/>
      <c r="N18" s="69"/>
    </row>
    <row r="19" spans="1:14" ht="17.399999999999999" x14ac:dyDescent="0.3">
      <c r="A19" s="75"/>
      <c r="B19" s="69"/>
      <c r="C19" s="69"/>
      <c r="D19" s="69"/>
      <c r="E19" s="69"/>
      <c r="F19" s="73"/>
      <c r="G19" s="89"/>
      <c r="H19" s="69"/>
      <c r="I19" s="69"/>
      <c r="J19" s="69"/>
      <c r="K19" s="69"/>
      <c r="L19" s="69"/>
      <c r="M19" s="69"/>
      <c r="N19" s="69"/>
    </row>
    <row r="20" spans="1:14" ht="17.399999999999999" x14ac:dyDescent="0.3">
      <c r="A20" s="75"/>
      <c r="B20" s="69"/>
      <c r="C20" s="69"/>
      <c r="D20" s="71"/>
      <c r="E20" s="71"/>
      <c r="F20" s="73" t="s">
        <v>389</v>
      </c>
      <c r="G20" s="97">
        <v>12940.79</v>
      </c>
      <c r="H20" s="69"/>
      <c r="I20" s="69"/>
      <c r="J20" s="69"/>
      <c r="K20" s="69"/>
      <c r="L20" s="69"/>
      <c r="M20" s="69"/>
      <c r="N20" s="69"/>
    </row>
    <row r="21" spans="1:14" ht="17.399999999999999" x14ac:dyDescent="0.3">
      <c r="A21" s="75"/>
      <c r="B21" s="69"/>
      <c r="C21" s="69"/>
      <c r="D21" s="71"/>
      <c r="E21" s="71"/>
      <c r="F21" s="73"/>
      <c r="G21" s="97"/>
      <c r="H21" s="69"/>
      <c r="I21" s="69"/>
      <c r="J21" s="69"/>
      <c r="K21" s="69"/>
      <c r="L21" s="69"/>
      <c r="M21" s="69"/>
      <c r="N21" s="69"/>
    </row>
    <row r="22" spans="1:14" ht="17.399999999999999" x14ac:dyDescent="0.3">
      <c r="A22" s="75"/>
      <c r="B22" s="69"/>
      <c r="C22" s="69"/>
      <c r="D22" s="71"/>
      <c r="E22" s="71"/>
      <c r="F22" s="73"/>
      <c r="G22" s="97"/>
      <c r="H22" s="69"/>
      <c r="I22" s="69"/>
      <c r="J22" s="69"/>
      <c r="K22" s="69"/>
      <c r="L22" s="69"/>
      <c r="M22" s="69"/>
      <c r="N22" s="69"/>
    </row>
    <row r="23" spans="1:14" ht="17.399999999999999" x14ac:dyDescent="0.3">
      <c r="A23" s="75"/>
      <c r="B23" s="79"/>
      <c r="C23" s="69"/>
      <c r="D23" s="96"/>
      <c r="E23" s="96" t="s">
        <v>387</v>
      </c>
      <c r="F23" s="111"/>
      <c r="G23" s="97"/>
      <c r="H23" s="69"/>
      <c r="I23" s="69"/>
      <c r="J23" s="69"/>
      <c r="K23" s="69"/>
      <c r="L23" s="69"/>
      <c r="M23" s="69"/>
      <c r="N23" s="69"/>
    </row>
    <row r="24" spans="1:14" ht="17.399999999999999" x14ac:dyDescent="0.3">
      <c r="A24" s="75"/>
      <c r="B24" s="79"/>
      <c r="C24" s="69"/>
      <c r="D24" s="114" t="s">
        <v>397</v>
      </c>
      <c r="E24" s="114"/>
      <c r="F24" s="115"/>
      <c r="G24" s="116"/>
      <c r="H24" s="69"/>
      <c r="I24" s="69"/>
      <c r="J24" s="69"/>
      <c r="K24" s="69"/>
      <c r="L24" s="69"/>
      <c r="M24" s="69"/>
      <c r="N24" s="69"/>
    </row>
    <row r="25" spans="1:14" ht="17.399999999999999" x14ac:dyDescent="0.3">
      <c r="A25" s="75"/>
      <c r="B25" s="79"/>
      <c r="C25" s="69"/>
      <c r="D25" s="114" t="s">
        <v>398</v>
      </c>
      <c r="E25" s="96"/>
      <c r="F25" s="111"/>
      <c r="G25" s="97"/>
      <c r="H25" s="69"/>
      <c r="I25" s="69"/>
      <c r="J25" s="69"/>
      <c r="K25" s="69"/>
      <c r="L25" s="69"/>
      <c r="M25" s="69"/>
      <c r="N25" s="69"/>
    </row>
    <row r="26" spans="1:14" ht="17.399999999999999" x14ac:dyDescent="0.3">
      <c r="A26" s="75"/>
      <c r="B26" s="79"/>
      <c r="C26" s="69"/>
      <c r="D26" s="114" t="s">
        <v>399</v>
      </c>
      <c r="E26" s="96"/>
      <c r="F26" s="111"/>
      <c r="G26" s="97"/>
      <c r="H26" s="69"/>
      <c r="I26" s="69"/>
      <c r="J26" s="69"/>
      <c r="K26" s="69"/>
      <c r="L26" s="69"/>
      <c r="M26" s="69"/>
      <c r="N26" s="69"/>
    </row>
    <row r="27" spans="1:14" ht="17.399999999999999" x14ac:dyDescent="0.3">
      <c r="A27" s="75"/>
      <c r="B27" s="79"/>
      <c r="C27" s="69"/>
      <c r="D27" s="114" t="s">
        <v>400</v>
      </c>
      <c r="E27" s="96"/>
      <c r="F27" s="111"/>
      <c r="G27" s="97"/>
      <c r="H27" s="69"/>
      <c r="I27" s="69"/>
      <c r="J27" s="69"/>
      <c r="K27" s="69"/>
      <c r="L27" s="69"/>
      <c r="M27" s="69"/>
      <c r="N27" s="69"/>
    </row>
    <row r="28" spans="1:14" ht="17.399999999999999" x14ac:dyDescent="0.3">
      <c r="A28" s="75"/>
      <c r="B28" s="79"/>
      <c r="C28" s="69"/>
      <c r="D28" s="71"/>
      <c r="E28" s="71"/>
      <c r="F28" s="111"/>
      <c r="G28" s="97"/>
      <c r="H28" s="69"/>
      <c r="I28" s="69"/>
      <c r="J28" s="69"/>
      <c r="K28" s="69"/>
      <c r="L28" s="69"/>
      <c r="M28" s="69"/>
      <c r="N28" s="69"/>
    </row>
    <row r="29" spans="1:14" ht="17.399999999999999" x14ac:dyDescent="0.3">
      <c r="A29" s="75"/>
      <c r="B29" s="79"/>
      <c r="C29" s="69"/>
      <c r="D29" s="96"/>
      <c r="E29" s="71"/>
      <c r="F29" s="111"/>
      <c r="G29" s="97"/>
      <c r="H29" s="69"/>
      <c r="I29" s="69"/>
      <c r="J29" s="69"/>
      <c r="K29" s="69"/>
      <c r="L29" s="69"/>
      <c r="M29" s="69"/>
      <c r="N29" s="69"/>
    </row>
    <row r="30" spans="1:14" ht="17.399999999999999" x14ac:dyDescent="0.3">
      <c r="A30" s="81"/>
      <c r="B30" s="69"/>
      <c r="C30" s="69"/>
      <c r="D30" s="69"/>
      <c r="E30" s="71"/>
      <c r="F30" s="89"/>
      <c r="G30" s="73"/>
      <c r="H30" s="69"/>
      <c r="I30" s="69"/>
      <c r="J30" s="69"/>
      <c r="K30" s="69"/>
      <c r="L30" s="69"/>
      <c r="M30" s="69"/>
      <c r="N30" s="69"/>
    </row>
    <row r="31" spans="1:14" ht="17.399999999999999" x14ac:dyDescent="0.3">
      <c r="A31" s="110"/>
      <c r="B31" s="69"/>
      <c r="C31" s="69"/>
      <c r="D31" s="69"/>
      <c r="E31" s="69"/>
      <c r="F31" s="89"/>
      <c r="G31" s="97"/>
      <c r="H31" s="69"/>
      <c r="I31" s="69"/>
      <c r="J31" s="69"/>
      <c r="K31" s="69"/>
      <c r="L31" s="69"/>
      <c r="M31" s="69"/>
      <c r="N31" s="69"/>
    </row>
    <row r="32" spans="1:14" ht="17.399999999999999" x14ac:dyDescent="0.3">
      <c r="A32" s="110"/>
      <c r="B32" s="69"/>
      <c r="C32" s="69"/>
      <c r="D32" s="69"/>
      <c r="E32" s="69"/>
      <c r="F32" s="89"/>
      <c r="G32" s="97"/>
      <c r="H32" s="69"/>
      <c r="I32" s="69"/>
      <c r="J32" s="69"/>
      <c r="K32" s="69"/>
      <c r="L32" s="69"/>
      <c r="M32" s="69"/>
      <c r="N32" s="69"/>
    </row>
    <row r="33" spans="1:14" ht="17.399999999999999" x14ac:dyDescent="0.3">
      <c r="A33" s="110"/>
      <c r="B33" s="69"/>
      <c r="C33" s="69"/>
      <c r="D33" s="69"/>
      <c r="E33" s="69"/>
      <c r="F33" s="89"/>
      <c r="G33" s="97"/>
      <c r="H33" s="69"/>
      <c r="I33" s="69"/>
      <c r="J33" s="69"/>
      <c r="K33" s="69"/>
      <c r="L33" s="69"/>
      <c r="M33" s="69"/>
      <c r="N33" s="69"/>
    </row>
    <row r="34" spans="1:14" ht="17.399999999999999" x14ac:dyDescent="0.3">
      <c r="A34" s="81"/>
      <c r="B34" s="79"/>
      <c r="C34" s="69"/>
      <c r="D34" s="69"/>
      <c r="E34" s="69"/>
      <c r="F34" s="112"/>
      <c r="G34" s="98"/>
      <c r="H34" s="80"/>
      <c r="I34" s="69"/>
      <c r="J34" s="69"/>
      <c r="K34" s="69"/>
      <c r="L34" s="69"/>
      <c r="M34" s="69"/>
      <c r="N34" s="69"/>
    </row>
    <row r="35" spans="1:14" ht="17.399999999999999" x14ac:dyDescent="0.3">
      <c r="A35" s="75"/>
      <c r="B35" s="79"/>
      <c r="C35" s="69"/>
      <c r="D35" s="96"/>
      <c r="E35" s="96"/>
      <c r="F35" s="109"/>
      <c r="G35" s="98"/>
      <c r="H35" s="80"/>
      <c r="I35" s="69"/>
      <c r="J35" s="69"/>
      <c r="K35" s="69"/>
      <c r="L35" s="69"/>
      <c r="M35" s="69"/>
      <c r="N35" s="69"/>
    </row>
    <row r="36" spans="1:14" ht="17.399999999999999" x14ac:dyDescent="0.3">
      <c r="A36" s="75"/>
      <c r="B36" s="79"/>
      <c r="C36" s="69"/>
      <c r="D36" s="96"/>
      <c r="E36" s="96"/>
      <c r="F36" s="111"/>
      <c r="G36" s="97"/>
      <c r="H36" s="69"/>
      <c r="I36" s="69"/>
      <c r="J36" s="69"/>
      <c r="K36" s="69"/>
      <c r="L36" s="69"/>
      <c r="M36" s="69"/>
      <c r="N36" s="69"/>
    </row>
    <row r="37" spans="1:14" ht="17.399999999999999" x14ac:dyDescent="0.3">
      <c r="A37" s="75"/>
      <c r="B37" s="79"/>
      <c r="C37" s="69"/>
      <c r="D37" s="96"/>
      <c r="E37" s="96"/>
      <c r="F37" s="111"/>
      <c r="G37" s="97"/>
      <c r="H37" s="69"/>
      <c r="I37" s="69"/>
      <c r="J37" s="69"/>
      <c r="K37" s="69"/>
      <c r="L37" s="69"/>
      <c r="M37" s="69"/>
      <c r="N37" s="69"/>
    </row>
    <row r="38" spans="1:14" ht="17.399999999999999" x14ac:dyDescent="0.3">
      <c r="A38" s="75"/>
      <c r="B38" s="81"/>
      <c r="C38" s="69"/>
      <c r="D38" s="96"/>
      <c r="E38" s="96"/>
      <c r="F38" s="109"/>
      <c r="G38" s="83"/>
      <c r="H38" s="69"/>
      <c r="I38" s="69"/>
      <c r="J38" s="69"/>
      <c r="K38" s="69"/>
      <c r="L38" s="69"/>
      <c r="M38" s="69"/>
      <c r="N38" s="69"/>
    </row>
    <row r="39" spans="1:14" ht="17.399999999999999" x14ac:dyDescent="0.3">
      <c r="A39" s="75"/>
      <c r="B39" s="81"/>
      <c r="C39" s="69"/>
      <c r="D39" s="96"/>
      <c r="E39" s="96"/>
      <c r="F39" s="109"/>
      <c r="G39" s="83"/>
      <c r="H39" s="69"/>
      <c r="I39" s="69"/>
      <c r="J39" s="69"/>
      <c r="K39" s="69"/>
      <c r="L39" s="69"/>
      <c r="M39" s="69"/>
      <c r="N39" s="69"/>
    </row>
    <row r="40" spans="1:14" ht="17.399999999999999" x14ac:dyDescent="0.3">
      <c r="A40" s="75"/>
      <c r="B40" s="81"/>
      <c r="C40" s="69"/>
      <c r="D40" s="69"/>
      <c r="E40" s="96"/>
      <c r="F40" s="109"/>
      <c r="G40" s="83"/>
      <c r="H40" s="69"/>
      <c r="I40" s="69"/>
      <c r="J40" s="69"/>
      <c r="K40" s="69"/>
      <c r="L40" s="69"/>
      <c r="M40" s="69"/>
      <c r="N40" s="69"/>
    </row>
    <row r="41" spans="1:14" ht="17.399999999999999" x14ac:dyDescent="0.3">
      <c r="A41" s="75"/>
      <c r="B41" s="81"/>
      <c r="C41" s="96"/>
      <c r="D41" s="71"/>
      <c r="E41" s="96"/>
      <c r="F41" s="109"/>
      <c r="G41" s="83"/>
      <c r="H41" s="69"/>
      <c r="I41" s="69"/>
      <c r="J41" s="69"/>
      <c r="K41" s="69"/>
      <c r="L41" s="69"/>
      <c r="M41" s="69"/>
      <c r="N41" s="69"/>
    </row>
    <row r="42" spans="1:14" ht="17.399999999999999" x14ac:dyDescent="0.3">
      <c r="A42" s="75"/>
      <c r="B42" s="81"/>
      <c r="C42" s="103"/>
      <c r="D42" s="71"/>
      <c r="E42" s="108"/>
      <c r="F42" s="102"/>
      <c r="G42" s="73"/>
      <c r="H42" s="69"/>
      <c r="I42" s="69"/>
      <c r="J42" s="69"/>
      <c r="K42" s="69"/>
      <c r="L42" s="69"/>
      <c r="M42" s="69"/>
      <c r="N42" s="69"/>
    </row>
    <row r="43" spans="1:14" ht="17.399999999999999" x14ac:dyDescent="0.3">
      <c r="A43" s="75"/>
      <c r="B43" s="81"/>
      <c r="C43" s="69"/>
      <c r="D43" s="107"/>
      <c r="E43" s="106"/>
      <c r="F43" s="106"/>
      <c r="G43" s="73"/>
      <c r="H43" s="69"/>
      <c r="I43" s="69"/>
      <c r="J43" s="69"/>
      <c r="K43" s="69"/>
      <c r="L43" s="69"/>
      <c r="M43" s="69"/>
      <c r="N43" s="69"/>
    </row>
    <row r="44" spans="1:14" ht="17.399999999999999" x14ac:dyDescent="0.3">
      <c r="A44" s="75"/>
      <c r="B44" s="94"/>
      <c r="C44" s="96"/>
      <c r="D44" s="107"/>
      <c r="E44" s="106"/>
      <c r="F44" s="105"/>
      <c r="G44" s="93"/>
      <c r="H44" s="92"/>
      <c r="I44" s="92"/>
      <c r="J44" s="92"/>
      <c r="K44" s="92"/>
      <c r="L44" s="69"/>
      <c r="M44" s="69"/>
      <c r="N44" s="69"/>
    </row>
    <row r="45" spans="1:14" ht="17.399999999999999" x14ac:dyDescent="0.3">
      <c r="A45" s="75"/>
      <c r="B45" s="81"/>
      <c r="C45" s="75"/>
      <c r="D45" s="99"/>
      <c r="E45" s="99"/>
      <c r="F45" s="100"/>
      <c r="G45" s="82"/>
      <c r="H45" s="69"/>
      <c r="I45" s="69"/>
      <c r="J45" s="69"/>
      <c r="K45" s="69"/>
      <c r="L45" s="69"/>
      <c r="M45" s="69"/>
      <c r="N45" s="69"/>
    </row>
    <row r="46" spans="1:14" ht="17.399999999999999" x14ac:dyDescent="0.3">
      <c r="A46" s="75"/>
      <c r="B46" s="81"/>
      <c r="C46" s="92"/>
      <c r="D46" s="99"/>
      <c r="E46" s="71"/>
      <c r="F46" s="105"/>
      <c r="G46" s="82"/>
      <c r="H46" s="69"/>
      <c r="I46" s="69"/>
      <c r="J46" s="69"/>
      <c r="K46" s="69"/>
      <c r="L46" s="69"/>
      <c r="M46" s="69"/>
      <c r="N46" s="69"/>
    </row>
    <row r="47" spans="1:14" ht="17.399999999999999" x14ac:dyDescent="0.3">
      <c r="A47" s="75"/>
      <c r="B47" s="81"/>
      <c r="C47" s="92"/>
      <c r="D47" s="99"/>
      <c r="E47" s="71"/>
      <c r="F47" s="105"/>
      <c r="G47" s="82"/>
      <c r="H47" s="69"/>
      <c r="I47" s="69"/>
      <c r="J47" s="69"/>
      <c r="K47" s="69"/>
      <c r="L47" s="69"/>
      <c r="M47" s="69"/>
      <c r="N47" s="69"/>
    </row>
    <row r="48" spans="1:14" ht="17.399999999999999" x14ac:dyDescent="0.3">
      <c r="A48" s="75"/>
      <c r="B48" s="81"/>
      <c r="C48" s="92"/>
      <c r="D48" s="99"/>
      <c r="E48" s="71"/>
      <c r="F48" s="105"/>
      <c r="G48" s="82"/>
      <c r="H48" s="69"/>
      <c r="I48" s="69"/>
      <c r="J48" s="69"/>
      <c r="K48" s="69"/>
      <c r="L48" s="69"/>
      <c r="M48" s="69"/>
      <c r="N48" s="69"/>
    </row>
    <row r="49" spans="1:14" ht="17.399999999999999" x14ac:dyDescent="0.3">
      <c r="A49" s="75"/>
      <c r="B49" s="81"/>
      <c r="C49" s="92"/>
      <c r="D49" s="99"/>
      <c r="E49" s="96"/>
      <c r="F49" s="109"/>
      <c r="G49" s="82"/>
      <c r="H49" s="69"/>
      <c r="I49" s="69"/>
      <c r="J49" s="69"/>
      <c r="K49" s="69"/>
      <c r="L49" s="69"/>
      <c r="M49" s="69"/>
      <c r="N49" s="69"/>
    </row>
    <row r="50" spans="1:14" ht="17.399999999999999" x14ac:dyDescent="0.3">
      <c r="A50" s="75"/>
      <c r="B50" s="69"/>
      <c r="C50" s="69"/>
      <c r="D50" s="71"/>
      <c r="E50" s="104"/>
      <c r="F50" s="99"/>
      <c r="G50" s="75"/>
      <c r="H50" s="69"/>
      <c r="I50" s="69"/>
      <c r="J50" s="69"/>
      <c r="K50" s="69"/>
      <c r="L50" s="69"/>
      <c r="M50" s="69"/>
      <c r="N50" s="69"/>
    </row>
    <row r="51" spans="1:14" ht="17.399999999999999" x14ac:dyDescent="0.3">
      <c r="A51" s="75"/>
      <c r="B51" s="81"/>
      <c r="C51" s="69"/>
      <c r="D51" s="71"/>
      <c r="E51" s="71"/>
      <c r="F51" s="82"/>
      <c r="G51" s="75"/>
      <c r="H51" s="69"/>
      <c r="I51" s="69"/>
      <c r="J51" s="69"/>
      <c r="K51" s="69"/>
      <c r="L51" s="69"/>
      <c r="M51" s="69"/>
      <c r="N51" s="69"/>
    </row>
    <row r="52" spans="1:14" ht="17.399999999999999" x14ac:dyDescent="0.3">
      <c r="A52" s="75"/>
      <c r="B52" s="81"/>
      <c r="C52" s="69"/>
      <c r="D52" s="71"/>
      <c r="E52" s="98"/>
      <c r="F52" s="82"/>
      <c r="G52" s="86"/>
      <c r="H52" s="69"/>
      <c r="I52" s="69"/>
      <c r="J52" s="69"/>
      <c r="K52" s="69"/>
      <c r="L52" s="69"/>
      <c r="M52" s="69"/>
      <c r="N52" s="69"/>
    </row>
    <row r="53" spans="1:14" ht="17.399999999999999" x14ac:dyDescent="0.3">
      <c r="A53" s="75"/>
      <c r="B53" s="74"/>
      <c r="C53" s="69"/>
      <c r="D53" s="69"/>
      <c r="E53" s="69"/>
      <c r="F53" s="69"/>
      <c r="G53" s="87"/>
      <c r="H53" s="69"/>
      <c r="I53" s="69"/>
      <c r="J53" s="69"/>
      <c r="K53" s="69"/>
      <c r="L53" s="69"/>
      <c r="M53" s="69"/>
      <c r="N53" s="69"/>
    </row>
    <row r="54" spans="1:14" ht="17.399999999999999" x14ac:dyDescent="0.3">
      <c r="A54" s="75"/>
      <c r="B54" s="74"/>
      <c r="C54" s="69"/>
      <c r="D54" s="69"/>
      <c r="E54" s="69"/>
      <c r="F54" s="88"/>
      <c r="G54" s="85"/>
      <c r="H54" s="69"/>
      <c r="I54" s="69"/>
      <c r="J54" s="69"/>
      <c r="K54" s="69"/>
      <c r="L54" s="69"/>
      <c r="M54" s="69"/>
      <c r="N54" s="69"/>
    </row>
    <row r="55" spans="1:14" ht="17.399999999999999" x14ac:dyDescent="0.3">
      <c r="A55" s="75"/>
      <c r="B55" s="69"/>
      <c r="C55" s="69"/>
      <c r="D55" s="69"/>
      <c r="E55" s="69"/>
      <c r="F55" s="73"/>
      <c r="G55" s="69"/>
      <c r="H55" s="69"/>
      <c r="I55" s="69"/>
      <c r="J55" s="69"/>
      <c r="K55" s="69"/>
      <c r="L55" s="69"/>
      <c r="M55" s="69"/>
      <c r="N55" s="69"/>
    </row>
    <row r="56" spans="1:14" ht="17.399999999999999" x14ac:dyDescent="0.3">
      <c r="A56" s="75"/>
      <c r="B56" s="69"/>
      <c r="C56" s="69"/>
      <c r="D56" s="69"/>
      <c r="E56" s="69"/>
      <c r="F56" s="84"/>
      <c r="G56" s="73"/>
      <c r="H56" s="80"/>
      <c r="I56" s="69"/>
      <c r="J56" s="69"/>
      <c r="K56" s="69"/>
      <c r="L56" s="69"/>
      <c r="M56" s="69"/>
      <c r="N56" s="69"/>
    </row>
    <row r="57" spans="1:14" ht="17.399999999999999" x14ac:dyDescent="0.3">
      <c r="A57" s="75"/>
      <c r="B57" s="69"/>
      <c r="C57" s="69"/>
      <c r="D57" s="69"/>
      <c r="E57" s="69"/>
      <c r="F57" s="84"/>
      <c r="G57" s="72"/>
      <c r="H57" s="80"/>
      <c r="I57" s="69"/>
      <c r="J57" s="69"/>
      <c r="K57" s="69"/>
      <c r="L57" s="69"/>
      <c r="M57" s="69"/>
      <c r="N57" s="69"/>
    </row>
    <row r="58" spans="1:14" ht="17.399999999999999" x14ac:dyDescent="0.3">
      <c r="C58" s="69"/>
      <c r="E58" s="69"/>
      <c r="H58" s="12"/>
    </row>
    <row r="59" spans="1:14" ht="17.399999999999999" x14ac:dyDescent="0.3">
      <c r="C59" s="69"/>
      <c r="H59" s="12"/>
    </row>
    <row r="60" spans="1:14" x14ac:dyDescent="0.3">
      <c r="H60" s="12"/>
    </row>
    <row r="61" spans="1:14" x14ac:dyDescent="0.3">
      <c r="H61" s="12"/>
    </row>
    <row r="62" spans="1:14" x14ac:dyDescent="0.3">
      <c r="H62" s="12"/>
    </row>
    <row r="63" spans="1:14" x14ac:dyDescent="0.3">
      <c r="H63" s="12"/>
    </row>
  </sheetData>
  <pageMargins left="0.7" right="0.7" top="0.75" bottom="0.75" header="0.3" footer="0.3"/>
  <pageSetup scale="53" orientation="landscape" r:id="rId1"/>
  <headerFooter>
    <oddHeader xml:space="preserve">&amp;L &amp;C
 &amp;R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C3104-2E4D-46A4-A688-FA75ECD10B76}">
  <sheetPr>
    <pageSetUpPr fitToPage="1"/>
  </sheetPr>
  <dimension ref="A1:K58"/>
  <sheetViews>
    <sheetView showWhiteSpace="0" view="pageLayout" topLeftCell="A37" zoomScaleNormal="100" workbookViewId="0">
      <selection activeCell="G50" sqref="G50"/>
    </sheetView>
  </sheetViews>
  <sheetFormatPr defaultRowHeight="14.4" x14ac:dyDescent="0.3"/>
  <cols>
    <col min="1" max="1" width="23.21875" customWidth="1"/>
    <col min="2" max="2" width="13.77734375" customWidth="1"/>
    <col min="3" max="3" width="9.21875" customWidth="1"/>
    <col min="4" max="4" width="7.21875" customWidth="1"/>
    <col min="5" max="5" width="27.77734375" customWidth="1"/>
    <col min="6" max="6" width="24.109375" customWidth="1"/>
    <col min="7" max="7" width="10.109375" customWidth="1"/>
    <col min="8" max="8" width="10.44140625" bestFit="1" customWidth="1"/>
    <col min="11" max="11" width="9.77734375" bestFit="1" customWidth="1"/>
    <col min="16" max="16" width="12.5546875" customWidth="1"/>
  </cols>
  <sheetData>
    <row r="1" spans="1:9" ht="33.450000000000003" customHeight="1" x14ac:dyDescent="0.4">
      <c r="A1" t="s">
        <v>128</v>
      </c>
      <c r="E1" s="26" t="s">
        <v>190</v>
      </c>
      <c r="G1" t="s">
        <v>130</v>
      </c>
    </row>
    <row r="2" spans="1:9" ht="18.45" customHeight="1" x14ac:dyDescent="0.3">
      <c r="A2" t="s">
        <v>129</v>
      </c>
    </row>
    <row r="3" spans="1:9" x14ac:dyDescent="0.3">
      <c r="B3" s="24" t="s">
        <v>0</v>
      </c>
      <c r="C3" s="24" t="s">
        <v>1</v>
      </c>
      <c r="D3" s="25"/>
      <c r="E3" s="25" t="s">
        <v>2</v>
      </c>
      <c r="F3" s="25" t="s">
        <v>3</v>
      </c>
      <c r="G3" s="23" t="s">
        <v>4</v>
      </c>
      <c r="H3" s="23" t="s">
        <v>5</v>
      </c>
    </row>
    <row r="4" spans="1:9" ht="15" thickBot="1" x14ac:dyDescent="0.35">
      <c r="A4" t="s">
        <v>6</v>
      </c>
      <c r="G4" s="2"/>
      <c r="H4" s="3">
        <v>6157.1200000000008</v>
      </c>
    </row>
    <row r="5" spans="1:9" ht="15" thickTop="1" x14ac:dyDescent="0.3">
      <c r="G5" s="2"/>
      <c r="H5" s="2"/>
    </row>
    <row r="6" spans="1:9" x14ac:dyDescent="0.3">
      <c r="A6" t="s">
        <v>113</v>
      </c>
      <c r="G6" s="2"/>
      <c r="H6" s="2"/>
    </row>
    <row r="7" spans="1:9" x14ac:dyDescent="0.3">
      <c r="A7" t="s">
        <v>45</v>
      </c>
      <c r="B7" s="4"/>
      <c r="G7" s="2"/>
      <c r="H7" s="2"/>
    </row>
    <row r="8" spans="1:9" x14ac:dyDescent="0.3">
      <c r="A8" t="s">
        <v>36</v>
      </c>
      <c r="B8" s="4"/>
      <c r="G8" s="2"/>
    </row>
    <row r="9" spans="1:9" x14ac:dyDescent="0.3">
      <c r="B9" s="4"/>
      <c r="G9" s="2"/>
    </row>
    <row r="10" spans="1:9" x14ac:dyDescent="0.3">
      <c r="B10" s="4"/>
      <c r="G10" s="2"/>
    </row>
    <row r="11" spans="1:9" x14ac:dyDescent="0.3">
      <c r="B11" s="20"/>
      <c r="D11" s="21"/>
      <c r="E11" s="21"/>
      <c r="F11" s="21"/>
      <c r="G11" s="22"/>
    </row>
    <row r="12" spans="1:9" x14ac:dyDescent="0.3">
      <c r="B12" s="20"/>
      <c r="D12" s="21"/>
      <c r="E12" s="21"/>
      <c r="F12" s="21"/>
      <c r="G12" s="22"/>
    </row>
    <row r="13" spans="1:9" x14ac:dyDescent="0.3">
      <c r="H13" s="18"/>
    </row>
    <row r="14" spans="1:9" x14ac:dyDescent="0.3">
      <c r="A14" t="s">
        <v>13</v>
      </c>
      <c r="H14" s="2">
        <f>SUM(G8:G12)</f>
        <v>0</v>
      </c>
    </row>
    <row r="15" spans="1:9" x14ac:dyDescent="0.3">
      <c r="B15" s="4"/>
      <c r="G15" s="6"/>
      <c r="H15" s="2"/>
    </row>
    <row r="16" spans="1:9" x14ac:dyDescent="0.3">
      <c r="A16" t="s">
        <v>44</v>
      </c>
      <c r="B16" s="20"/>
      <c r="C16" s="21"/>
      <c r="D16" s="21"/>
      <c r="E16" s="21"/>
      <c r="F16" s="21"/>
      <c r="G16" s="22"/>
      <c r="H16" s="2"/>
      <c r="I16" s="2"/>
    </row>
    <row r="17" spans="1:9" x14ac:dyDescent="0.3">
      <c r="B17" s="4"/>
      <c r="D17" s="21"/>
      <c r="G17" s="2"/>
      <c r="H17" s="2"/>
      <c r="I17" s="2"/>
    </row>
    <row r="18" spans="1:9" x14ac:dyDescent="0.3">
      <c r="B18" s="4"/>
      <c r="D18" s="21"/>
      <c r="G18" s="2"/>
      <c r="H18" s="2">
        <f>SUM(G16:G17)</f>
        <v>0</v>
      </c>
      <c r="I18" s="2"/>
    </row>
    <row r="19" spans="1:9" x14ac:dyDescent="0.3">
      <c r="B19" s="4"/>
      <c r="G19" s="2"/>
      <c r="H19" s="2"/>
      <c r="I19" s="2"/>
    </row>
    <row r="20" spans="1:9" x14ac:dyDescent="0.3">
      <c r="G20" s="2"/>
      <c r="H20" s="2"/>
      <c r="I20" s="2"/>
    </row>
    <row r="21" spans="1:9" ht="15" thickBot="1" x14ac:dyDescent="0.35">
      <c r="A21" t="s">
        <v>192</v>
      </c>
      <c r="G21" s="2"/>
      <c r="H21" s="3">
        <f>SUM(H4:H19)</f>
        <v>6157.1200000000008</v>
      </c>
      <c r="I21" s="2"/>
    </row>
    <row r="22" spans="1:9" ht="15" thickTop="1" x14ac:dyDescent="0.3">
      <c r="G22" s="2"/>
      <c r="H22" s="2"/>
      <c r="I22" s="2"/>
    </row>
    <row r="23" spans="1:9" ht="15" thickBot="1" x14ac:dyDescent="0.35">
      <c r="A23" s="9"/>
      <c r="B23" s="9"/>
      <c r="C23" s="9"/>
      <c r="D23" s="9"/>
      <c r="E23" s="9"/>
      <c r="F23" s="9"/>
      <c r="G23" s="10"/>
      <c r="H23" s="10"/>
      <c r="I23" s="2"/>
    </row>
    <row r="24" spans="1:9" x14ac:dyDescent="0.3">
      <c r="G24" s="2"/>
      <c r="H24" s="2"/>
      <c r="I24" s="2"/>
    </row>
    <row r="25" spans="1:9" x14ac:dyDescent="0.3">
      <c r="A25" t="s">
        <v>20</v>
      </c>
      <c r="G25" s="2"/>
      <c r="H25" s="2"/>
      <c r="I25" s="23"/>
    </row>
    <row r="26" spans="1:9" x14ac:dyDescent="0.3">
      <c r="A26" t="s">
        <v>21</v>
      </c>
      <c r="G26" s="2"/>
      <c r="H26" s="2">
        <v>2140</v>
      </c>
    </row>
    <row r="27" spans="1:9" x14ac:dyDescent="0.3">
      <c r="G27" s="2"/>
      <c r="H27" s="2"/>
    </row>
    <row r="28" spans="1:9" x14ac:dyDescent="0.3">
      <c r="A28" t="s">
        <v>23</v>
      </c>
      <c r="G28" s="2"/>
      <c r="H28" s="2">
        <v>0</v>
      </c>
    </row>
    <row r="29" spans="1:9" ht="15.6" x14ac:dyDescent="0.3">
      <c r="A29" t="s">
        <v>25</v>
      </c>
      <c r="G29" s="2"/>
      <c r="H29" s="11">
        <f>H21-H26-H28</f>
        <v>4017.1200000000008</v>
      </c>
    </row>
    <row r="30" spans="1:9" x14ac:dyDescent="0.3">
      <c r="G30" s="2"/>
      <c r="H30" s="2"/>
    </row>
    <row r="31" spans="1:9" ht="15" thickBot="1" x14ac:dyDescent="0.35">
      <c r="A31" t="s">
        <v>192</v>
      </c>
      <c r="F31" s="2"/>
      <c r="G31" s="2"/>
      <c r="H31" s="3">
        <f>SUM(H26:H29)</f>
        <v>6157.1200000000008</v>
      </c>
    </row>
    <row r="32" spans="1:9" ht="15" thickTop="1" x14ac:dyDescent="0.3">
      <c r="G32" s="2"/>
      <c r="H32" s="2"/>
    </row>
    <row r="33" spans="1:11" x14ac:dyDescent="0.3">
      <c r="A33" t="s">
        <v>157</v>
      </c>
      <c r="G33" s="2"/>
      <c r="H33" s="2"/>
    </row>
    <row r="34" spans="1:11" x14ac:dyDescent="0.3">
      <c r="A34" t="s">
        <v>36</v>
      </c>
      <c r="J34" s="2"/>
    </row>
    <row r="35" spans="1:11" x14ac:dyDescent="0.3">
      <c r="B35" s="4"/>
      <c r="G35" s="2"/>
      <c r="H35" s="12"/>
      <c r="J35" s="15"/>
      <c r="K35" s="2"/>
    </row>
    <row r="36" spans="1:11" x14ac:dyDescent="0.3">
      <c r="B36" s="4"/>
      <c r="G36" s="2"/>
      <c r="H36" s="12"/>
    </row>
    <row r="37" spans="1:11" ht="10.050000000000001" customHeight="1" x14ac:dyDescent="0.3">
      <c r="B37" s="4"/>
      <c r="G37" s="2"/>
      <c r="H37" s="12"/>
    </row>
    <row r="38" spans="1:11" x14ac:dyDescent="0.3">
      <c r="B38" s="16"/>
      <c r="C38" s="12"/>
      <c r="D38" s="12"/>
      <c r="E38" s="12"/>
      <c r="F38" s="12"/>
      <c r="G38" s="19"/>
      <c r="H38" s="12"/>
    </row>
    <row r="39" spans="1:11" x14ac:dyDescent="0.3">
      <c r="B39" s="16"/>
      <c r="C39" s="12"/>
      <c r="D39" s="12"/>
      <c r="E39" s="12"/>
      <c r="F39" s="5" t="s">
        <v>191</v>
      </c>
      <c r="G39" s="17"/>
      <c r="H39" s="2">
        <f>SUM(G31:H37)</f>
        <v>6157.1200000000008</v>
      </c>
    </row>
    <row r="40" spans="1:11" x14ac:dyDescent="0.3">
      <c r="B40" s="16"/>
      <c r="C40" s="12"/>
      <c r="D40" s="12"/>
      <c r="E40" s="12"/>
      <c r="G40" s="17"/>
      <c r="H40" s="12"/>
      <c r="I40" t="s">
        <v>36</v>
      </c>
    </row>
    <row r="41" spans="1:11" x14ac:dyDescent="0.3">
      <c r="B41" s="16"/>
      <c r="C41" s="12"/>
      <c r="D41" s="12"/>
      <c r="E41" s="12"/>
      <c r="F41" s="12"/>
      <c r="G41" s="17"/>
      <c r="H41" s="12"/>
    </row>
    <row r="42" spans="1:11" x14ac:dyDescent="0.3">
      <c r="B42" s="16"/>
      <c r="C42" s="12"/>
      <c r="D42" s="12"/>
      <c r="E42" s="12"/>
      <c r="F42" s="12"/>
      <c r="G42" s="17"/>
      <c r="H42" s="12"/>
    </row>
    <row r="43" spans="1:11" x14ac:dyDescent="0.3">
      <c r="B43" s="16"/>
      <c r="C43" s="12"/>
      <c r="D43" s="12"/>
      <c r="E43" s="12"/>
      <c r="F43" s="12"/>
      <c r="G43" s="17"/>
      <c r="H43" s="12"/>
    </row>
    <row r="44" spans="1:11" x14ac:dyDescent="0.3">
      <c r="G44" s="2"/>
    </row>
    <row r="45" spans="1:11" x14ac:dyDescent="0.3">
      <c r="A45" t="s">
        <v>29</v>
      </c>
      <c r="G45" s="2"/>
    </row>
    <row r="46" spans="1:11" x14ac:dyDescent="0.3">
      <c r="B46" s="20"/>
      <c r="D46" s="21"/>
      <c r="E46" s="21"/>
      <c r="F46" s="21"/>
      <c r="G46" s="22"/>
      <c r="H46" s="21"/>
    </row>
    <row r="47" spans="1:11" x14ac:dyDescent="0.3">
      <c r="B47" s="20"/>
      <c r="D47" s="21"/>
      <c r="E47" s="21"/>
      <c r="F47" s="21"/>
      <c r="G47" s="22"/>
      <c r="H47" s="21"/>
    </row>
    <row r="48" spans="1:11" x14ac:dyDescent="0.3">
      <c r="B48" s="20"/>
      <c r="C48" s="21"/>
      <c r="D48" s="21"/>
      <c r="E48" s="21"/>
      <c r="F48" s="21"/>
      <c r="G48" s="22"/>
      <c r="H48" s="21"/>
    </row>
    <row r="49" spans="7:9" x14ac:dyDescent="0.3">
      <c r="G49" s="2"/>
    </row>
    <row r="50" spans="7:9" x14ac:dyDescent="0.3">
      <c r="G50" s="5" t="s">
        <v>197</v>
      </c>
      <c r="H50" s="2">
        <f>SUM(G44:G49)+H39</f>
        <v>6157.1200000000008</v>
      </c>
      <c r="I50" s="12"/>
    </row>
    <row r="51" spans="7:9" x14ac:dyDescent="0.3">
      <c r="G51" s="5" t="s">
        <v>81</v>
      </c>
      <c r="H51" s="13">
        <f>-H26</f>
        <v>-2140</v>
      </c>
      <c r="I51" s="12"/>
    </row>
    <row r="52" spans="7:9" x14ac:dyDescent="0.3">
      <c r="G52" s="5" t="s">
        <v>82</v>
      </c>
      <c r="H52" s="23">
        <f>SUM(H50:H51)</f>
        <v>4017.1200000000008</v>
      </c>
      <c r="I52" s="12"/>
    </row>
    <row r="53" spans="7:9" x14ac:dyDescent="0.3">
      <c r="I53" s="12"/>
    </row>
    <row r="54" spans="7:9" x14ac:dyDescent="0.3">
      <c r="I54" s="12"/>
    </row>
    <row r="55" spans="7:9" x14ac:dyDescent="0.3">
      <c r="I55" s="12"/>
    </row>
    <row r="56" spans="7:9" x14ac:dyDescent="0.3">
      <c r="I56" s="12"/>
    </row>
    <row r="57" spans="7:9" x14ac:dyDescent="0.3">
      <c r="I57" s="12"/>
    </row>
    <row r="58" spans="7:9" x14ac:dyDescent="0.3">
      <c r="I58" s="12"/>
    </row>
  </sheetData>
  <pageMargins left="0.7" right="0.7" top="0.75" bottom="0.75" header="0.3" footer="0.3"/>
  <pageSetup scale="65" orientation="portrait" r:id="rId1"/>
  <headerFooter>
    <oddHeader xml:space="preserve">&amp;L &amp;C
 &amp;R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9699E-3411-4CEF-8FD3-EB623D2D34BA}">
  <sheetPr>
    <pageSetUpPr fitToPage="1"/>
  </sheetPr>
  <dimension ref="A1:K58"/>
  <sheetViews>
    <sheetView showWhiteSpace="0" view="pageLayout" topLeftCell="A37" zoomScaleNormal="100" workbookViewId="0">
      <selection activeCell="G51" sqref="G51"/>
    </sheetView>
  </sheetViews>
  <sheetFormatPr defaultRowHeight="14.4" x14ac:dyDescent="0.3"/>
  <cols>
    <col min="1" max="1" width="23.21875" customWidth="1"/>
    <col min="2" max="2" width="13.77734375" customWidth="1"/>
    <col min="3" max="3" width="9.21875" customWidth="1"/>
    <col min="4" max="4" width="7.21875" customWidth="1"/>
    <col min="5" max="5" width="27.77734375" customWidth="1"/>
    <col min="6" max="6" width="24.109375" customWidth="1"/>
    <col min="7" max="7" width="10.109375" customWidth="1"/>
    <col min="8" max="8" width="10.44140625" bestFit="1" customWidth="1"/>
    <col min="11" max="11" width="9.77734375" bestFit="1" customWidth="1"/>
    <col min="16" max="16" width="12.5546875" customWidth="1"/>
  </cols>
  <sheetData>
    <row r="1" spans="1:9" ht="33.450000000000003" customHeight="1" x14ac:dyDescent="0.4">
      <c r="A1" t="s">
        <v>128</v>
      </c>
      <c r="E1" s="26" t="s">
        <v>187</v>
      </c>
      <c r="G1" t="s">
        <v>130</v>
      </c>
    </row>
    <row r="2" spans="1:9" ht="18.45" customHeight="1" x14ac:dyDescent="0.3">
      <c r="A2" t="s">
        <v>129</v>
      </c>
    </row>
    <row r="3" spans="1:9" x14ac:dyDescent="0.3">
      <c r="B3" s="24" t="s">
        <v>0</v>
      </c>
      <c r="C3" s="24" t="s">
        <v>1</v>
      </c>
      <c r="D3" s="25"/>
      <c r="E3" s="25" t="s">
        <v>2</v>
      </c>
      <c r="F3" s="25" t="s">
        <v>3</v>
      </c>
      <c r="G3" s="23" t="s">
        <v>4</v>
      </c>
      <c r="H3" s="23" t="s">
        <v>5</v>
      </c>
    </row>
    <row r="4" spans="1:9" ht="15" thickBot="1" x14ac:dyDescent="0.35">
      <c r="A4" t="s">
        <v>6</v>
      </c>
      <c r="G4" s="2"/>
      <c r="H4" s="3">
        <v>6157.1200000000008</v>
      </c>
    </row>
    <row r="5" spans="1:9" ht="15" thickTop="1" x14ac:dyDescent="0.3">
      <c r="G5" s="2"/>
      <c r="H5" s="2"/>
    </row>
    <row r="6" spans="1:9" x14ac:dyDescent="0.3">
      <c r="A6" t="s">
        <v>113</v>
      </c>
      <c r="G6" s="2"/>
      <c r="H6" s="2"/>
    </row>
    <row r="7" spans="1:9" x14ac:dyDescent="0.3">
      <c r="A7" t="s">
        <v>45</v>
      </c>
      <c r="B7" s="4"/>
      <c r="G7" s="2"/>
      <c r="H7" s="2"/>
    </row>
    <row r="8" spans="1:9" x14ac:dyDescent="0.3">
      <c r="A8" t="s">
        <v>36</v>
      </c>
      <c r="B8" s="4"/>
      <c r="G8" s="2"/>
    </row>
    <row r="9" spans="1:9" x14ac:dyDescent="0.3">
      <c r="B9" s="4"/>
      <c r="G9" s="2"/>
    </row>
    <row r="10" spans="1:9" x14ac:dyDescent="0.3">
      <c r="B10" s="4"/>
      <c r="G10" s="2"/>
    </row>
    <row r="11" spans="1:9" x14ac:dyDescent="0.3">
      <c r="B11" s="20"/>
      <c r="D11" s="21"/>
      <c r="E11" s="21"/>
      <c r="F11" s="21"/>
      <c r="G11" s="22"/>
    </row>
    <row r="12" spans="1:9" x14ac:dyDescent="0.3">
      <c r="B12" s="20"/>
      <c r="D12" s="21"/>
      <c r="E12" s="21"/>
      <c r="F12" s="21"/>
      <c r="G12" s="22"/>
    </row>
    <row r="13" spans="1:9" x14ac:dyDescent="0.3">
      <c r="H13" s="18"/>
    </row>
    <row r="14" spans="1:9" x14ac:dyDescent="0.3">
      <c r="A14" t="s">
        <v>13</v>
      </c>
      <c r="H14" s="2">
        <f>SUM(G8:G12)</f>
        <v>0</v>
      </c>
    </row>
    <row r="15" spans="1:9" x14ac:dyDescent="0.3">
      <c r="B15" s="4"/>
      <c r="G15" s="6"/>
      <c r="H15" s="2"/>
    </row>
    <row r="16" spans="1:9" x14ac:dyDescent="0.3">
      <c r="A16" t="s">
        <v>44</v>
      </c>
      <c r="B16" s="20"/>
      <c r="C16" s="21"/>
      <c r="D16" s="21"/>
      <c r="E16" s="21"/>
      <c r="F16" s="21"/>
      <c r="G16" s="22"/>
      <c r="H16" s="2"/>
      <c r="I16" s="2"/>
    </row>
    <row r="17" spans="1:9" x14ac:dyDescent="0.3">
      <c r="B17" s="4"/>
      <c r="D17" s="21"/>
      <c r="G17" s="2"/>
      <c r="H17" s="2"/>
      <c r="I17" s="2"/>
    </row>
    <row r="18" spans="1:9" x14ac:dyDescent="0.3">
      <c r="B18" s="4"/>
      <c r="D18" s="21"/>
      <c r="G18" s="2"/>
      <c r="H18" s="2">
        <f>SUM(G16:G17)</f>
        <v>0</v>
      </c>
      <c r="I18" s="2"/>
    </row>
    <row r="19" spans="1:9" x14ac:dyDescent="0.3">
      <c r="B19" s="4"/>
      <c r="G19" s="2"/>
      <c r="H19" s="2"/>
      <c r="I19" s="2"/>
    </row>
    <row r="20" spans="1:9" x14ac:dyDescent="0.3">
      <c r="G20" s="2"/>
      <c r="H20" s="2"/>
      <c r="I20" s="2"/>
    </row>
    <row r="21" spans="1:9" ht="15" thickBot="1" x14ac:dyDescent="0.35">
      <c r="A21" t="s">
        <v>186</v>
      </c>
      <c r="G21" s="2"/>
      <c r="H21" s="3">
        <f>SUM(H4:H19)</f>
        <v>6157.1200000000008</v>
      </c>
      <c r="I21" s="2"/>
    </row>
    <row r="22" spans="1:9" ht="15" thickTop="1" x14ac:dyDescent="0.3">
      <c r="G22" s="2"/>
      <c r="H22" s="2"/>
      <c r="I22" s="2"/>
    </row>
    <row r="23" spans="1:9" ht="15" thickBot="1" x14ac:dyDescent="0.35">
      <c r="A23" s="9"/>
      <c r="B23" s="9"/>
      <c r="C23" s="9"/>
      <c r="D23" s="9"/>
      <c r="E23" s="9"/>
      <c r="F23" s="9"/>
      <c r="G23" s="10"/>
      <c r="H23" s="10"/>
      <c r="I23" s="2"/>
    </row>
    <row r="24" spans="1:9" x14ac:dyDescent="0.3">
      <c r="G24" s="2"/>
      <c r="H24" s="2"/>
      <c r="I24" s="2"/>
    </row>
    <row r="25" spans="1:9" x14ac:dyDescent="0.3">
      <c r="A25" t="s">
        <v>20</v>
      </c>
      <c r="G25" s="2"/>
      <c r="H25" s="2"/>
      <c r="I25" s="23"/>
    </row>
    <row r="26" spans="1:9" x14ac:dyDescent="0.3">
      <c r="A26" t="s">
        <v>21</v>
      </c>
      <c r="G26" s="2"/>
      <c r="H26" s="2">
        <v>2140</v>
      </c>
    </row>
    <row r="27" spans="1:9" x14ac:dyDescent="0.3">
      <c r="G27" s="2"/>
      <c r="H27" s="2"/>
    </row>
    <row r="28" spans="1:9" x14ac:dyDescent="0.3">
      <c r="A28" t="s">
        <v>23</v>
      </c>
      <c r="G28" s="2"/>
      <c r="H28" s="2">
        <v>0</v>
      </c>
    </row>
    <row r="29" spans="1:9" ht="15.6" x14ac:dyDescent="0.3">
      <c r="A29" t="s">
        <v>25</v>
      </c>
      <c r="G29" s="2"/>
      <c r="H29" s="11">
        <f>H21-H26-H28</f>
        <v>4017.1200000000008</v>
      </c>
    </row>
    <row r="30" spans="1:9" x14ac:dyDescent="0.3">
      <c r="G30" s="2"/>
      <c r="H30" s="2"/>
    </row>
    <row r="31" spans="1:9" ht="15" thickBot="1" x14ac:dyDescent="0.35">
      <c r="A31" t="s">
        <v>186</v>
      </c>
      <c r="F31" s="2"/>
      <c r="G31" s="2"/>
      <c r="H31" s="3">
        <f>SUM(H26:H29)</f>
        <v>6157.1200000000008</v>
      </c>
    </row>
    <row r="32" spans="1:9" ht="15" thickTop="1" x14ac:dyDescent="0.3">
      <c r="G32" s="2"/>
      <c r="H32" s="2"/>
    </row>
    <row r="33" spans="1:11" x14ac:dyDescent="0.3">
      <c r="A33" t="s">
        <v>157</v>
      </c>
      <c r="G33" s="2"/>
      <c r="H33" s="2"/>
    </row>
    <row r="34" spans="1:11" x14ac:dyDescent="0.3">
      <c r="A34" t="s">
        <v>36</v>
      </c>
      <c r="J34" s="2"/>
    </row>
    <row r="35" spans="1:11" x14ac:dyDescent="0.3">
      <c r="B35" s="4"/>
      <c r="G35" s="2"/>
      <c r="H35" s="12"/>
      <c r="J35" s="15"/>
      <c r="K35" s="2"/>
    </row>
    <row r="36" spans="1:11" x14ac:dyDescent="0.3">
      <c r="B36" s="4"/>
      <c r="G36" s="2"/>
      <c r="H36" s="12"/>
    </row>
    <row r="37" spans="1:11" ht="10.050000000000001" customHeight="1" x14ac:dyDescent="0.3">
      <c r="B37" s="4"/>
      <c r="G37" s="2"/>
      <c r="H37" s="12"/>
    </row>
    <row r="38" spans="1:11" x14ac:dyDescent="0.3">
      <c r="B38" s="16"/>
      <c r="C38" s="12"/>
      <c r="D38" s="12"/>
      <c r="E38" s="12"/>
      <c r="F38" s="12"/>
      <c r="G38" s="19"/>
      <c r="H38" s="12"/>
    </row>
    <row r="39" spans="1:11" x14ac:dyDescent="0.3">
      <c r="B39" s="16"/>
      <c r="C39" s="12"/>
      <c r="D39" s="12"/>
      <c r="E39" s="12"/>
      <c r="F39" s="5" t="s">
        <v>189</v>
      </c>
      <c r="G39" s="17"/>
      <c r="H39" s="2">
        <f>SUM(G31:H37)</f>
        <v>6157.1200000000008</v>
      </c>
    </row>
    <row r="40" spans="1:11" x14ac:dyDescent="0.3">
      <c r="B40" s="16"/>
      <c r="C40" s="12"/>
      <c r="D40" s="12"/>
      <c r="E40" s="12"/>
      <c r="G40" s="17"/>
      <c r="H40" s="12"/>
      <c r="I40" t="s">
        <v>36</v>
      </c>
    </row>
    <row r="41" spans="1:11" x14ac:dyDescent="0.3">
      <c r="B41" s="16"/>
      <c r="C41" s="12"/>
      <c r="D41" s="12"/>
      <c r="E41" s="12"/>
      <c r="F41" s="12"/>
      <c r="G41" s="17"/>
      <c r="H41" s="12"/>
    </row>
    <row r="42" spans="1:11" x14ac:dyDescent="0.3">
      <c r="B42" s="16"/>
      <c r="C42" s="12"/>
      <c r="D42" s="12"/>
      <c r="E42" s="12"/>
      <c r="F42" s="12"/>
      <c r="G42" s="17"/>
      <c r="H42" s="12"/>
    </row>
    <row r="43" spans="1:11" x14ac:dyDescent="0.3">
      <c r="B43" s="16"/>
      <c r="C43" s="12"/>
      <c r="D43" s="12"/>
      <c r="E43" s="12"/>
      <c r="F43" s="12"/>
      <c r="G43" s="17"/>
      <c r="H43" s="12"/>
    </row>
    <row r="44" spans="1:11" x14ac:dyDescent="0.3">
      <c r="G44" s="2"/>
    </row>
    <row r="45" spans="1:11" x14ac:dyDescent="0.3">
      <c r="A45" t="s">
        <v>29</v>
      </c>
      <c r="G45" s="2"/>
    </row>
    <row r="46" spans="1:11" x14ac:dyDescent="0.3">
      <c r="B46" s="20"/>
      <c r="D46" s="21"/>
      <c r="E46" s="21"/>
      <c r="F46" s="21"/>
      <c r="G46" s="22"/>
      <c r="H46" s="21"/>
    </row>
    <row r="47" spans="1:11" x14ac:dyDescent="0.3">
      <c r="B47" s="20"/>
      <c r="D47" s="21"/>
      <c r="E47" s="21"/>
      <c r="F47" s="21"/>
      <c r="G47" s="22"/>
      <c r="H47" s="21"/>
    </row>
    <row r="48" spans="1:11" x14ac:dyDescent="0.3">
      <c r="B48" s="20"/>
      <c r="C48" s="21"/>
      <c r="D48" s="21"/>
      <c r="E48" s="21"/>
      <c r="F48" s="21"/>
      <c r="G48" s="22"/>
      <c r="H48" s="21"/>
    </row>
    <row r="49" spans="7:9" x14ac:dyDescent="0.3">
      <c r="G49" s="2"/>
    </row>
    <row r="50" spans="7:9" x14ac:dyDescent="0.3">
      <c r="G50" s="5" t="s">
        <v>198</v>
      </c>
      <c r="H50" s="2">
        <f>SUM(G44:G49)+H39</f>
        <v>6157.1200000000008</v>
      </c>
      <c r="I50" s="12"/>
    </row>
    <row r="51" spans="7:9" x14ac:dyDescent="0.3">
      <c r="G51" s="5" t="s">
        <v>81</v>
      </c>
      <c r="H51" s="13">
        <f>-H26</f>
        <v>-2140</v>
      </c>
      <c r="I51" s="12"/>
    </row>
    <row r="52" spans="7:9" x14ac:dyDescent="0.3">
      <c r="G52" s="5" t="s">
        <v>82</v>
      </c>
      <c r="H52" s="23">
        <f>SUM(H50:H51)</f>
        <v>4017.1200000000008</v>
      </c>
      <c r="I52" s="12"/>
    </row>
    <row r="53" spans="7:9" x14ac:dyDescent="0.3">
      <c r="I53" s="12"/>
    </row>
    <row r="54" spans="7:9" x14ac:dyDescent="0.3">
      <c r="I54" s="12"/>
    </row>
    <row r="55" spans="7:9" x14ac:dyDescent="0.3">
      <c r="I55" s="12"/>
    </row>
    <row r="56" spans="7:9" x14ac:dyDescent="0.3">
      <c r="I56" s="12"/>
    </row>
    <row r="57" spans="7:9" x14ac:dyDescent="0.3">
      <c r="I57" s="12"/>
    </row>
    <row r="58" spans="7:9" x14ac:dyDescent="0.3">
      <c r="I58" s="12"/>
    </row>
  </sheetData>
  <pageMargins left="0.7" right="0.7" top="0.75" bottom="0.75" header="0.3" footer="0.3"/>
  <pageSetup scale="65" orientation="portrait" r:id="rId1"/>
  <headerFooter>
    <oddHeader xml:space="preserve">&amp;L &amp;C
 &amp;R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E78A7-F805-449B-9688-5FD8C1483EF9}">
  <sheetPr>
    <pageSetUpPr fitToPage="1"/>
  </sheetPr>
  <dimension ref="A1:K58"/>
  <sheetViews>
    <sheetView showWhiteSpace="0" view="pageLayout" topLeftCell="A37" zoomScaleNormal="100" workbookViewId="0">
      <selection activeCell="G51" sqref="G51"/>
    </sheetView>
  </sheetViews>
  <sheetFormatPr defaultRowHeight="14.4" x14ac:dyDescent="0.3"/>
  <cols>
    <col min="1" max="1" width="23.21875" customWidth="1"/>
    <col min="2" max="2" width="13.77734375" customWidth="1"/>
    <col min="3" max="3" width="9.21875" customWidth="1"/>
    <col min="4" max="4" width="7.21875" customWidth="1"/>
    <col min="5" max="5" width="27.77734375" customWidth="1"/>
    <col min="6" max="6" width="24.109375" customWidth="1"/>
    <col min="7" max="7" width="10.109375" customWidth="1"/>
    <col min="8" max="8" width="10.44140625" bestFit="1" customWidth="1"/>
    <col min="11" max="11" width="9.77734375" bestFit="1" customWidth="1"/>
    <col min="16" max="16" width="12.5546875" customWidth="1"/>
  </cols>
  <sheetData>
    <row r="1" spans="1:9" ht="33.450000000000003" customHeight="1" x14ac:dyDescent="0.4">
      <c r="A1" t="s">
        <v>128</v>
      </c>
      <c r="E1" s="26" t="s">
        <v>185</v>
      </c>
      <c r="G1" t="s">
        <v>130</v>
      </c>
    </row>
    <row r="2" spans="1:9" ht="18.45" customHeight="1" x14ac:dyDescent="0.3">
      <c r="A2" t="s">
        <v>129</v>
      </c>
    </row>
    <row r="3" spans="1:9" x14ac:dyDescent="0.3">
      <c r="B3" s="24" t="s">
        <v>0</v>
      </c>
      <c r="C3" s="24" t="s">
        <v>1</v>
      </c>
      <c r="D3" s="25"/>
      <c r="E3" s="25" t="s">
        <v>2</v>
      </c>
      <c r="F3" s="25" t="s">
        <v>3</v>
      </c>
      <c r="G3" s="23" t="s">
        <v>4</v>
      </c>
      <c r="H3" s="23" t="s">
        <v>5</v>
      </c>
    </row>
    <row r="4" spans="1:9" ht="15" thickBot="1" x14ac:dyDescent="0.35">
      <c r="A4" t="s">
        <v>6</v>
      </c>
      <c r="G4" s="2"/>
      <c r="H4" s="3">
        <v>6231.1200000000008</v>
      </c>
    </row>
    <row r="5" spans="1:9" ht="15" thickTop="1" x14ac:dyDescent="0.3">
      <c r="G5" s="2"/>
      <c r="H5" s="2"/>
    </row>
    <row r="6" spans="1:9" x14ac:dyDescent="0.3">
      <c r="A6" t="s">
        <v>113</v>
      </c>
      <c r="G6" s="2"/>
      <c r="H6" s="2"/>
    </row>
    <row r="7" spans="1:9" x14ac:dyDescent="0.3">
      <c r="A7" t="s">
        <v>45</v>
      </c>
      <c r="B7" s="4"/>
      <c r="G7" s="2"/>
      <c r="H7" s="2"/>
    </row>
    <row r="8" spans="1:9" x14ac:dyDescent="0.3">
      <c r="A8" t="s">
        <v>36</v>
      </c>
      <c r="B8" s="4">
        <v>45132</v>
      </c>
      <c r="C8" t="s">
        <v>162</v>
      </c>
      <c r="E8" t="s">
        <v>183</v>
      </c>
      <c r="F8" t="s">
        <v>36</v>
      </c>
      <c r="G8" s="2">
        <v>-74</v>
      </c>
    </row>
    <row r="9" spans="1:9" x14ac:dyDescent="0.3">
      <c r="B9" s="4"/>
      <c r="G9" s="2"/>
    </row>
    <row r="10" spans="1:9" x14ac:dyDescent="0.3">
      <c r="B10" s="4"/>
      <c r="G10" s="2"/>
    </row>
    <row r="11" spans="1:9" x14ac:dyDescent="0.3">
      <c r="B11" s="20"/>
      <c r="D11" s="21"/>
      <c r="E11" s="21"/>
      <c r="F11" s="21"/>
      <c r="G11" s="22"/>
    </row>
    <row r="12" spans="1:9" x14ac:dyDescent="0.3">
      <c r="B12" s="20"/>
      <c r="D12" s="21"/>
      <c r="E12" s="21"/>
      <c r="F12" s="21"/>
      <c r="G12" s="22"/>
    </row>
    <row r="13" spans="1:9" x14ac:dyDescent="0.3">
      <c r="H13" s="18"/>
    </row>
    <row r="14" spans="1:9" x14ac:dyDescent="0.3">
      <c r="A14" t="s">
        <v>13</v>
      </c>
      <c r="H14" s="2">
        <f>SUM(G8:G12)</f>
        <v>-74</v>
      </c>
    </row>
    <row r="15" spans="1:9" x14ac:dyDescent="0.3">
      <c r="B15" s="4"/>
      <c r="G15" s="6"/>
      <c r="H15" s="2"/>
    </row>
    <row r="16" spans="1:9" x14ac:dyDescent="0.3">
      <c r="A16" t="s">
        <v>44</v>
      </c>
      <c r="B16" s="20"/>
      <c r="C16" s="21"/>
      <c r="D16" s="21"/>
      <c r="E16" s="21"/>
      <c r="F16" s="21"/>
      <c r="G16" s="22"/>
      <c r="H16" s="2"/>
      <c r="I16" s="2"/>
    </row>
    <row r="17" spans="1:9" x14ac:dyDescent="0.3">
      <c r="B17" s="4"/>
      <c r="D17" s="21"/>
      <c r="G17" s="2"/>
      <c r="H17" s="2"/>
      <c r="I17" s="2"/>
    </row>
    <row r="18" spans="1:9" x14ac:dyDescent="0.3">
      <c r="B18" s="4"/>
      <c r="D18" s="21"/>
      <c r="G18" s="2"/>
      <c r="H18" s="2">
        <f>SUM(G16:G17)</f>
        <v>0</v>
      </c>
      <c r="I18" s="2"/>
    </row>
    <row r="19" spans="1:9" x14ac:dyDescent="0.3">
      <c r="B19" s="4"/>
      <c r="G19" s="2"/>
      <c r="H19" s="2"/>
      <c r="I19" s="2"/>
    </row>
    <row r="20" spans="1:9" x14ac:dyDescent="0.3">
      <c r="G20" s="2"/>
      <c r="H20" s="2"/>
      <c r="I20" s="2"/>
    </row>
    <row r="21" spans="1:9" ht="15" thickBot="1" x14ac:dyDescent="0.35">
      <c r="A21" t="s">
        <v>184</v>
      </c>
      <c r="G21" s="2"/>
      <c r="H21" s="3">
        <f>SUM(H4:H19)</f>
        <v>6157.1200000000008</v>
      </c>
      <c r="I21" s="2"/>
    </row>
    <row r="22" spans="1:9" ht="15" thickTop="1" x14ac:dyDescent="0.3">
      <c r="G22" s="2"/>
      <c r="H22" s="2"/>
      <c r="I22" s="2"/>
    </row>
    <row r="23" spans="1:9" ht="15" thickBot="1" x14ac:dyDescent="0.35">
      <c r="A23" s="9"/>
      <c r="B23" s="9"/>
      <c r="C23" s="9"/>
      <c r="D23" s="9"/>
      <c r="E23" s="9"/>
      <c r="F23" s="9"/>
      <c r="G23" s="10"/>
      <c r="H23" s="10"/>
      <c r="I23" s="2"/>
    </row>
    <row r="24" spans="1:9" x14ac:dyDescent="0.3">
      <c r="G24" s="2"/>
      <c r="H24" s="2"/>
      <c r="I24" s="2"/>
    </row>
    <row r="25" spans="1:9" x14ac:dyDescent="0.3">
      <c r="A25" t="s">
        <v>20</v>
      </c>
      <c r="G25" s="2"/>
      <c r="H25" s="2"/>
      <c r="I25" s="23"/>
    </row>
    <row r="26" spans="1:9" x14ac:dyDescent="0.3">
      <c r="A26" t="s">
        <v>21</v>
      </c>
      <c r="G26" s="2"/>
      <c r="H26" s="2">
        <v>2140</v>
      </c>
    </row>
    <row r="27" spans="1:9" x14ac:dyDescent="0.3">
      <c r="G27" s="2"/>
      <c r="H27" s="2"/>
    </row>
    <row r="28" spans="1:9" x14ac:dyDescent="0.3">
      <c r="A28" t="s">
        <v>23</v>
      </c>
      <c r="G28" s="2"/>
      <c r="H28" s="2">
        <v>0</v>
      </c>
    </row>
    <row r="29" spans="1:9" ht="15.6" x14ac:dyDescent="0.3">
      <c r="A29" t="s">
        <v>25</v>
      </c>
      <c r="G29" s="2"/>
      <c r="H29" s="11">
        <f>H21-H26-H28</f>
        <v>4017.1200000000008</v>
      </c>
    </row>
    <row r="30" spans="1:9" x14ac:dyDescent="0.3">
      <c r="G30" s="2"/>
      <c r="H30" s="2"/>
    </row>
    <row r="31" spans="1:9" ht="15" thickBot="1" x14ac:dyDescent="0.35">
      <c r="A31" t="s">
        <v>184</v>
      </c>
      <c r="F31" s="2"/>
      <c r="G31" s="2"/>
      <c r="H31" s="3">
        <f>SUM(H26:H29)</f>
        <v>6157.1200000000008</v>
      </c>
    </row>
    <row r="32" spans="1:9" ht="15" thickTop="1" x14ac:dyDescent="0.3">
      <c r="G32" s="2"/>
      <c r="H32" s="2"/>
    </row>
    <row r="33" spans="1:11" x14ac:dyDescent="0.3">
      <c r="A33" t="s">
        <v>157</v>
      </c>
      <c r="G33" s="2"/>
      <c r="H33" s="2"/>
    </row>
    <row r="34" spans="1:11" x14ac:dyDescent="0.3">
      <c r="A34" t="s">
        <v>36</v>
      </c>
      <c r="J34" s="2"/>
    </row>
    <row r="35" spans="1:11" x14ac:dyDescent="0.3">
      <c r="B35" s="4"/>
      <c r="G35" s="2"/>
      <c r="H35" s="12"/>
      <c r="J35" s="15"/>
      <c r="K35" s="2"/>
    </row>
    <row r="36" spans="1:11" x14ac:dyDescent="0.3">
      <c r="B36" s="4"/>
      <c r="G36" s="2"/>
      <c r="H36" s="12"/>
    </row>
    <row r="37" spans="1:11" ht="10.050000000000001" customHeight="1" x14ac:dyDescent="0.3">
      <c r="B37" s="4"/>
      <c r="G37" s="2"/>
      <c r="H37" s="12"/>
    </row>
    <row r="38" spans="1:11" x14ac:dyDescent="0.3">
      <c r="B38" s="16"/>
      <c r="C38" s="12"/>
      <c r="D38" s="12"/>
      <c r="E38" s="12"/>
      <c r="F38" s="12"/>
      <c r="G38" s="19"/>
      <c r="H38" s="12"/>
    </row>
    <row r="39" spans="1:11" x14ac:dyDescent="0.3">
      <c r="B39" s="16"/>
      <c r="C39" s="12"/>
      <c r="D39" s="12"/>
      <c r="E39" s="12"/>
      <c r="F39" s="5" t="s">
        <v>188</v>
      </c>
      <c r="G39" s="17"/>
      <c r="H39" s="2">
        <f>SUM(G31:H37)</f>
        <v>6157.1200000000008</v>
      </c>
    </row>
    <row r="40" spans="1:11" x14ac:dyDescent="0.3">
      <c r="B40" s="16"/>
      <c r="C40" s="12"/>
      <c r="D40" s="12"/>
      <c r="E40" s="12"/>
      <c r="G40" s="17"/>
      <c r="H40" s="12"/>
      <c r="I40" t="s">
        <v>36</v>
      </c>
    </row>
    <row r="41" spans="1:11" x14ac:dyDescent="0.3">
      <c r="B41" s="16"/>
      <c r="C41" s="12"/>
      <c r="D41" s="12"/>
      <c r="E41" s="12"/>
      <c r="F41" s="12"/>
      <c r="G41" s="17"/>
      <c r="H41" s="12"/>
    </row>
    <row r="42" spans="1:11" x14ac:dyDescent="0.3">
      <c r="B42" s="16"/>
      <c r="C42" s="12"/>
      <c r="D42" s="12"/>
      <c r="E42" s="12"/>
      <c r="F42" s="12"/>
      <c r="G42" s="17"/>
      <c r="H42" s="12"/>
    </row>
    <row r="43" spans="1:11" x14ac:dyDescent="0.3">
      <c r="B43" s="16"/>
      <c r="C43" s="12"/>
      <c r="D43" s="12"/>
      <c r="E43" s="12"/>
      <c r="F43" s="12"/>
      <c r="G43" s="17"/>
      <c r="H43" s="12"/>
    </row>
    <row r="44" spans="1:11" x14ac:dyDescent="0.3">
      <c r="G44" s="2"/>
    </row>
    <row r="45" spans="1:11" x14ac:dyDescent="0.3">
      <c r="A45" t="s">
        <v>29</v>
      </c>
      <c r="G45" s="2"/>
    </row>
    <row r="46" spans="1:11" x14ac:dyDescent="0.3">
      <c r="B46" s="20"/>
      <c r="D46" s="21"/>
      <c r="E46" s="21"/>
      <c r="F46" s="21"/>
      <c r="G46" s="22"/>
      <c r="H46" s="21"/>
    </row>
    <row r="47" spans="1:11" x14ac:dyDescent="0.3">
      <c r="B47" s="20"/>
      <c r="D47" s="21"/>
      <c r="E47" s="21"/>
      <c r="F47" s="21"/>
      <c r="G47" s="22"/>
      <c r="H47" s="21"/>
    </row>
    <row r="48" spans="1:11" x14ac:dyDescent="0.3">
      <c r="B48" s="20"/>
      <c r="C48" s="21"/>
      <c r="D48" s="21"/>
      <c r="E48" s="21"/>
      <c r="F48" s="21"/>
      <c r="G48" s="22"/>
      <c r="H48" s="21"/>
    </row>
    <row r="49" spans="7:9" x14ac:dyDescent="0.3">
      <c r="G49" s="2"/>
    </row>
    <row r="50" spans="7:9" x14ac:dyDescent="0.3">
      <c r="G50" s="5" t="s">
        <v>199</v>
      </c>
      <c r="H50" s="2">
        <f>SUM(G44:G49)+H39</f>
        <v>6157.1200000000008</v>
      </c>
      <c r="I50" s="12"/>
    </row>
    <row r="51" spans="7:9" x14ac:dyDescent="0.3">
      <c r="G51" s="5" t="s">
        <v>81</v>
      </c>
      <c r="H51" s="13">
        <f>-H26</f>
        <v>-2140</v>
      </c>
      <c r="I51" s="12"/>
    </row>
    <row r="52" spans="7:9" x14ac:dyDescent="0.3">
      <c r="G52" s="5" t="s">
        <v>82</v>
      </c>
      <c r="H52" s="23">
        <f>SUM(H50:H51)</f>
        <v>4017.1200000000008</v>
      </c>
      <c r="I52" s="12"/>
    </row>
    <row r="53" spans="7:9" x14ac:dyDescent="0.3">
      <c r="I53" s="12"/>
    </row>
    <row r="54" spans="7:9" x14ac:dyDescent="0.3">
      <c r="I54" s="12"/>
    </row>
    <row r="55" spans="7:9" x14ac:dyDescent="0.3">
      <c r="I55" s="12"/>
    </row>
    <row r="56" spans="7:9" x14ac:dyDescent="0.3">
      <c r="I56" s="12"/>
    </row>
    <row r="57" spans="7:9" x14ac:dyDescent="0.3">
      <c r="I57" s="12"/>
    </row>
    <row r="58" spans="7:9" x14ac:dyDescent="0.3">
      <c r="I58" s="12"/>
    </row>
  </sheetData>
  <pageMargins left="0.7" right="0.7" top="0.75" bottom="0.75" header="0.3" footer="0.3"/>
  <pageSetup scale="65" orientation="portrait" r:id="rId1"/>
  <headerFooter>
    <oddHeader xml:space="preserve">&amp;L &amp;C
 &amp;R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3FD7-4680-41DA-9533-F2922C1553B7}">
  <sheetPr>
    <pageSetUpPr fitToPage="1"/>
  </sheetPr>
  <dimension ref="A1:K58"/>
  <sheetViews>
    <sheetView showWhiteSpace="0" view="pageLayout" topLeftCell="A22" zoomScaleNormal="100" workbookViewId="0">
      <selection activeCell="H31" sqref="H31"/>
    </sheetView>
  </sheetViews>
  <sheetFormatPr defaultRowHeight="14.4" x14ac:dyDescent="0.3"/>
  <cols>
    <col min="1" max="1" width="23.21875" customWidth="1"/>
    <col min="2" max="2" width="13.77734375" customWidth="1"/>
    <col min="3" max="3" width="9.21875" customWidth="1"/>
    <col min="4" max="4" width="7.21875" customWidth="1"/>
    <col min="5" max="5" width="27.77734375" customWidth="1"/>
    <col min="6" max="6" width="24.109375" customWidth="1"/>
    <col min="7" max="7" width="10.109375" customWidth="1"/>
    <col min="8" max="8" width="10.44140625" bestFit="1" customWidth="1"/>
    <col min="11" max="11" width="9.77734375" bestFit="1" customWidth="1"/>
    <col min="16" max="16" width="12.5546875" customWidth="1"/>
  </cols>
  <sheetData>
    <row r="1" spans="1:9" ht="33.450000000000003" customHeight="1" x14ac:dyDescent="0.4">
      <c r="A1" t="s">
        <v>128</v>
      </c>
      <c r="E1" s="26" t="s">
        <v>174</v>
      </c>
      <c r="G1" t="s">
        <v>130</v>
      </c>
    </row>
    <row r="2" spans="1:9" ht="18.45" customHeight="1" x14ac:dyDescent="0.3">
      <c r="A2" t="s">
        <v>129</v>
      </c>
    </row>
    <row r="3" spans="1:9" x14ac:dyDescent="0.3">
      <c r="B3" s="24" t="s">
        <v>0</v>
      </c>
      <c r="C3" s="24" t="s">
        <v>1</v>
      </c>
      <c r="D3" s="25"/>
      <c r="E3" s="25" t="s">
        <v>2</v>
      </c>
      <c r="F3" s="25" t="s">
        <v>3</v>
      </c>
      <c r="G3" s="23" t="s">
        <v>4</v>
      </c>
      <c r="H3" s="23" t="s">
        <v>5</v>
      </c>
    </row>
    <row r="4" spans="1:9" ht="15" thickBot="1" x14ac:dyDescent="0.35">
      <c r="A4" t="s">
        <v>6</v>
      </c>
      <c r="G4" s="2"/>
      <c r="H4" s="3">
        <v>8623.4500000000007</v>
      </c>
    </row>
    <row r="5" spans="1:9" ht="15" thickTop="1" x14ac:dyDescent="0.3">
      <c r="G5" s="2"/>
      <c r="H5" s="2"/>
    </row>
    <row r="6" spans="1:9" x14ac:dyDescent="0.3">
      <c r="A6" t="s">
        <v>113</v>
      </c>
      <c r="G6" s="2"/>
      <c r="H6" s="2"/>
    </row>
    <row r="7" spans="1:9" x14ac:dyDescent="0.3">
      <c r="A7" t="s">
        <v>45</v>
      </c>
      <c r="B7" s="4"/>
      <c r="G7" s="2"/>
      <c r="H7" s="2"/>
    </row>
    <row r="8" spans="1:9" x14ac:dyDescent="0.3">
      <c r="A8" t="s">
        <v>36</v>
      </c>
      <c r="B8" s="4">
        <v>45078</v>
      </c>
      <c r="C8" t="s">
        <v>162</v>
      </c>
      <c r="E8" t="s">
        <v>152</v>
      </c>
      <c r="F8" t="s">
        <v>175</v>
      </c>
      <c r="G8" s="2">
        <v>-147.63999999999999</v>
      </c>
    </row>
    <row r="9" spans="1:9" x14ac:dyDescent="0.3">
      <c r="B9" s="4">
        <v>45078</v>
      </c>
      <c r="C9" t="s">
        <v>162</v>
      </c>
      <c r="E9" t="s">
        <v>152</v>
      </c>
      <c r="F9" t="s">
        <v>176</v>
      </c>
      <c r="G9" s="2">
        <v>-248.24</v>
      </c>
    </row>
    <row r="10" spans="1:9" x14ac:dyDescent="0.3">
      <c r="B10" s="4">
        <v>45078</v>
      </c>
      <c r="C10" t="s">
        <v>162</v>
      </c>
      <c r="E10" t="s">
        <v>152</v>
      </c>
      <c r="F10" t="s">
        <v>177</v>
      </c>
      <c r="G10" s="2">
        <v>-379.4</v>
      </c>
    </row>
    <row r="11" spans="1:9" x14ac:dyDescent="0.3">
      <c r="B11" s="20">
        <v>45072</v>
      </c>
      <c r="C11" t="s">
        <v>162</v>
      </c>
      <c r="D11" s="21" t="s">
        <v>131</v>
      </c>
      <c r="E11" s="21" t="s">
        <v>163</v>
      </c>
      <c r="F11" s="21" t="s">
        <v>164</v>
      </c>
      <c r="G11" s="22">
        <v>-1052</v>
      </c>
    </row>
    <row r="12" spans="1:9" x14ac:dyDescent="0.3">
      <c r="B12" s="20">
        <v>45076</v>
      </c>
      <c r="C12" t="s">
        <v>162</v>
      </c>
      <c r="D12" s="21" t="s">
        <v>131</v>
      </c>
      <c r="E12" s="21" t="s">
        <v>163</v>
      </c>
      <c r="F12" s="21" t="s">
        <v>165</v>
      </c>
      <c r="G12" s="22">
        <v>-1052</v>
      </c>
    </row>
    <row r="13" spans="1:9" x14ac:dyDescent="0.3">
      <c r="H13" s="18"/>
    </row>
    <row r="14" spans="1:9" x14ac:dyDescent="0.3">
      <c r="A14" t="s">
        <v>13</v>
      </c>
      <c r="H14" s="2">
        <f>SUM(G8:G12)</f>
        <v>-2879.2799999999997</v>
      </c>
    </row>
    <row r="15" spans="1:9" x14ac:dyDescent="0.3">
      <c r="B15" s="4"/>
      <c r="G15" s="6"/>
      <c r="H15" s="2"/>
    </row>
    <row r="16" spans="1:9" x14ac:dyDescent="0.3">
      <c r="A16" t="s">
        <v>44</v>
      </c>
      <c r="B16" s="20">
        <v>45089</v>
      </c>
      <c r="C16" s="21"/>
      <c r="D16" s="21" t="s">
        <v>167</v>
      </c>
      <c r="E16" s="21" t="s">
        <v>152</v>
      </c>
      <c r="F16" s="21" t="s">
        <v>168</v>
      </c>
      <c r="G16" s="22">
        <v>21</v>
      </c>
      <c r="H16" s="2"/>
      <c r="I16" s="2"/>
    </row>
    <row r="17" spans="1:9" x14ac:dyDescent="0.3">
      <c r="B17" s="4">
        <v>45103</v>
      </c>
      <c r="D17" s="21" t="s">
        <v>167</v>
      </c>
      <c r="E17" t="s">
        <v>9</v>
      </c>
      <c r="F17" t="s">
        <v>178</v>
      </c>
      <c r="G17" s="2">
        <v>465.95</v>
      </c>
      <c r="H17" s="2"/>
      <c r="I17" s="2"/>
    </row>
    <row r="18" spans="1:9" x14ac:dyDescent="0.3">
      <c r="B18" s="4"/>
      <c r="D18" s="21"/>
      <c r="G18" s="2"/>
      <c r="H18" s="2">
        <f>SUM(G16:G17)</f>
        <v>486.95</v>
      </c>
      <c r="I18" s="2"/>
    </row>
    <row r="19" spans="1:9" x14ac:dyDescent="0.3">
      <c r="B19" s="4"/>
      <c r="G19" s="2"/>
      <c r="H19" s="2"/>
      <c r="I19" s="2"/>
    </row>
    <row r="20" spans="1:9" x14ac:dyDescent="0.3">
      <c r="G20" s="2"/>
      <c r="H20" s="2"/>
      <c r="I20" s="2"/>
    </row>
    <row r="21" spans="1:9" ht="15" thickBot="1" x14ac:dyDescent="0.35">
      <c r="A21" t="s">
        <v>173</v>
      </c>
      <c r="G21" s="2"/>
      <c r="H21" s="3">
        <f>SUM(H4:H19)</f>
        <v>6231.1200000000008</v>
      </c>
      <c r="I21" s="2"/>
    </row>
    <row r="22" spans="1:9" ht="15" thickTop="1" x14ac:dyDescent="0.3">
      <c r="G22" s="2"/>
      <c r="H22" s="2"/>
      <c r="I22" s="2"/>
    </row>
    <row r="23" spans="1:9" ht="15" thickBot="1" x14ac:dyDescent="0.35">
      <c r="A23" s="9"/>
      <c r="B23" s="9"/>
      <c r="C23" s="9"/>
      <c r="D23" s="9"/>
      <c r="E23" s="9"/>
      <c r="F23" s="9"/>
      <c r="G23" s="10"/>
      <c r="H23" s="10"/>
      <c r="I23" s="2"/>
    </row>
    <row r="24" spans="1:9" x14ac:dyDescent="0.3">
      <c r="G24" s="2"/>
      <c r="H24" s="2"/>
      <c r="I24" s="2"/>
    </row>
    <row r="25" spans="1:9" x14ac:dyDescent="0.3">
      <c r="A25" t="s">
        <v>20</v>
      </c>
      <c r="G25" s="2"/>
      <c r="H25" s="2"/>
      <c r="I25" s="23"/>
    </row>
    <row r="26" spans="1:9" x14ac:dyDescent="0.3">
      <c r="A26" t="s">
        <v>21</v>
      </c>
      <c r="G26" s="2"/>
      <c r="H26" s="2">
        <v>2140</v>
      </c>
    </row>
    <row r="27" spans="1:9" x14ac:dyDescent="0.3">
      <c r="G27" s="2"/>
      <c r="H27" s="2"/>
    </row>
    <row r="28" spans="1:9" x14ac:dyDescent="0.3">
      <c r="A28" t="s">
        <v>23</v>
      </c>
      <c r="G28" s="2"/>
      <c r="H28" s="2">
        <v>0</v>
      </c>
    </row>
    <row r="29" spans="1:9" ht="15.6" x14ac:dyDescent="0.3">
      <c r="A29" t="s">
        <v>25</v>
      </c>
      <c r="G29" s="2"/>
      <c r="H29" s="11">
        <f>H21-H26-H28</f>
        <v>4091.1200000000008</v>
      </c>
    </row>
    <row r="30" spans="1:9" x14ac:dyDescent="0.3">
      <c r="G30" s="2"/>
      <c r="H30" s="2"/>
    </row>
    <row r="31" spans="1:9" ht="15" thickBot="1" x14ac:dyDescent="0.35">
      <c r="A31" t="s">
        <v>179</v>
      </c>
      <c r="F31" s="2"/>
      <c r="G31" s="2"/>
      <c r="H31" s="3">
        <f>SUM(H26:H29)</f>
        <v>6231.1200000000008</v>
      </c>
    </row>
    <row r="32" spans="1:9" ht="15" thickTop="1" x14ac:dyDescent="0.3">
      <c r="G32" s="2"/>
      <c r="H32" s="2"/>
    </row>
    <row r="33" spans="1:11" x14ac:dyDescent="0.3">
      <c r="A33" t="s">
        <v>157</v>
      </c>
      <c r="G33" s="2"/>
      <c r="H33" s="2"/>
    </row>
    <row r="34" spans="1:11" x14ac:dyDescent="0.3">
      <c r="A34" t="s">
        <v>36</v>
      </c>
      <c r="J34" s="2"/>
    </row>
    <row r="35" spans="1:11" x14ac:dyDescent="0.3">
      <c r="B35" s="4"/>
      <c r="G35" s="2"/>
      <c r="H35" s="12"/>
      <c r="J35" s="15"/>
      <c r="K35" s="2"/>
    </row>
    <row r="36" spans="1:11" x14ac:dyDescent="0.3">
      <c r="B36" s="4"/>
      <c r="G36" s="2"/>
      <c r="H36" s="12"/>
    </row>
    <row r="37" spans="1:11" ht="10.050000000000001" customHeight="1" x14ac:dyDescent="0.3">
      <c r="B37" s="4"/>
      <c r="G37" s="2"/>
      <c r="H37" s="12"/>
    </row>
    <row r="38" spans="1:11" x14ac:dyDescent="0.3">
      <c r="B38" s="16"/>
      <c r="C38" s="12"/>
      <c r="D38" s="12"/>
      <c r="E38" s="12"/>
      <c r="F38" s="12"/>
      <c r="G38" s="19"/>
      <c r="H38" s="12"/>
    </row>
    <row r="39" spans="1:11" x14ac:dyDescent="0.3">
      <c r="B39" s="16"/>
      <c r="C39" s="12"/>
      <c r="D39" s="12"/>
      <c r="E39" s="12"/>
      <c r="F39" s="5" t="s">
        <v>180</v>
      </c>
      <c r="G39" s="17"/>
      <c r="H39" s="2">
        <f>SUM(G31:H37)</f>
        <v>6231.1200000000008</v>
      </c>
    </row>
    <row r="40" spans="1:11" x14ac:dyDescent="0.3">
      <c r="B40" s="16"/>
      <c r="C40" s="12"/>
      <c r="D40" s="12"/>
      <c r="E40" s="12"/>
      <c r="G40" s="17"/>
      <c r="H40" s="12"/>
      <c r="I40" t="s">
        <v>36</v>
      </c>
    </row>
    <row r="41" spans="1:11" x14ac:dyDescent="0.3">
      <c r="B41" s="16"/>
      <c r="C41" s="12"/>
      <c r="D41" s="12"/>
      <c r="E41" s="12"/>
      <c r="F41" s="12"/>
      <c r="G41" s="17"/>
      <c r="H41" s="12"/>
    </row>
    <row r="42" spans="1:11" x14ac:dyDescent="0.3">
      <c r="B42" s="16"/>
      <c r="C42" s="12"/>
      <c r="D42" s="12"/>
      <c r="E42" s="12"/>
      <c r="F42" s="12"/>
      <c r="G42" s="17"/>
      <c r="H42" s="12"/>
    </row>
    <row r="43" spans="1:11" x14ac:dyDescent="0.3">
      <c r="B43" s="16"/>
      <c r="C43" s="12"/>
      <c r="D43" s="12"/>
      <c r="E43" s="12"/>
      <c r="F43" s="12"/>
      <c r="G43" s="17"/>
      <c r="H43" s="12"/>
    </row>
    <row r="44" spans="1:11" x14ac:dyDescent="0.3">
      <c r="G44" s="2"/>
    </row>
    <row r="45" spans="1:11" x14ac:dyDescent="0.3">
      <c r="A45" t="s">
        <v>29</v>
      </c>
      <c r="G45" s="2"/>
    </row>
    <row r="46" spans="1:11" x14ac:dyDescent="0.3">
      <c r="B46" s="20"/>
      <c r="D46" s="21"/>
      <c r="E46" s="21"/>
      <c r="F46" s="21"/>
      <c r="G46" s="22"/>
      <c r="H46" s="21"/>
    </row>
    <row r="47" spans="1:11" x14ac:dyDescent="0.3">
      <c r="B47" s="20"/>
      <c r="D47" s="21"/>
      <c r="E47" s="21"/>
      <c r="F47" s="21"/>
      <c r="G47" s="22"/>
      <c r="H47" s="21"/>
    </row>
    <row r="48" spans="1:11" x14ac:dyDescent="0.3">
      <c r="B48" s="20"/>
      <c r="C48" s="21"/>
      <c r="D48" s="21"/>
      <c r="E48" s="21"/>
      <c r="F48" s="21"/>
      <c r="G48" s="22"/>
      <c r="H48" s="21"/>
    </row>
    <row r="49" spans="7:9" x14ac:dyDescent="0.3">
      <c r="G49" s="2"/>
    </row>
    <row r="50" spans="7:9" x14ac:dyDescent="0.3">
      <c r="G50" s="5" t="s">
        <v>181</v>
      </c>
      <c r="H50" s="2">
        <f>SUM(G44:G49)+H39</f>
        <v>6231.1200000000008</v>
      </c>
      <c r="I50" s="12"/>
    </row>
    <row r="51" spans="7:9" x14ac:dyDescent="0.3">
      <c r="G51" s="5" t="s">
        <v>81</v>
      </c>
      <c r="H51" s="13">
        <f>-H26</f>
        <v>-2140</v>
      </c>
      <c r="I51" s="12"/>
    </row>
    <row r="52" spans="7:9" x14ac:dyDescent="0.3">
      <c r="G52" s="5" t="s">
        <v>82</v>
      </c>
      <c r="H52" s="23">
        <f>SUM(H50:H51)</f>
        <v>4091.1200000000008</v>
      </c>
      <c r="I52" s="12"/>
    </row>
    <row r="53" spans="7:9" x14ac:dyDescent="0.3">
      <c r="I53" s="12"/>
    </row>
    <row r="54" spans="7:9" x14ac:dyDescent="0.3">
      <c r="I54" s="12"/>
    </row>
    <row r="55" spans="7:9" x14ac:dyDescent="0.3">
      <c r="I55" s="12"/>
    </row>
    <row r="56" spans="7:9" x14ac:dyDescent="0.3">
      <c r="I56" s="12"/>
    </row>
    <row r="57" spans="7:9" x14ac:dyDescent="0.3">
      <c r="I57" s="12"/>
    </row>
    <row r="58" spans="7:9" x14ac:dyDescent="0.3">
      <c r="I58" s="12"/>
    </row>
  </sheetData>
  <pageMargins left="0.7" right="0.7" top="0.75" bottom="0.75" header="0.3" footer="0.3"/>
  <pageSetup scale="65" orientation="portrait" r:id="rId1"/>
  <headerFooter>
    <oddHeader xml:space="preserve">&amp;L &amp;C
 &amp;R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374E0-B455-4523-888F-87A32A042754}">
  <sheetPr>
    <tabColor rgb="FFFFFF00"/>
  </sheetPr>
  <dimension ref="A1:H32"/>
  <sheetViews>
    <sheetView topLeftCell="A16" workbookViewId="0">
      <selection activeCell="D25" sqref="D25:D26"/>
    </sheetView>
  </sheetViews>
  <sheetFormatPr defaultRowHeight="14.4" x14ac:dyDescent="0.3"/>
  <cols>
    <col min="1" max="1" width="24.109375" customWidth="1"/>
    <col min="3" max="3" width="10.44140625" style="1" customWidth="1"/>
    <col min="4" max="5" width="9.77734375" bestFit="1" customWidth="1"/>
    <col min="6" max="6" width="9.109375" bestFit="1" customWidth="1"/>
  </cols>
  <sheetData>
    <row r="1" spans="1:8" x14ac:dyDescent="0.3">
      <c r="A1" t="s">
        <v>132</v>
      </c>
    </row>
    <row r="2" spans="1:8" x14ac:dyDescent="0.3">
      <c r="A2" t="s">
        <v>166</v>
      </c>
    </row>
    <row r="5" spans="1:8" x14ac:dyDescent="0.3">
      <c r="A5" s="14" t="s">
        <v>64</v>
      </c>
      <c r="B5" t="s">
        <v>36</v>
      </c>
    </row>
    <row r="6" spans="1:8" x14ac:dyDescent="0.3">
      <c r="A6" t="s">
        <v>135</v>
      </c>
      <c r="B6" t="s">
        <v>121</v>
      </c>
      <c r="D6" s="6">
        <v>175</v>
      </c>
    </row>
    <row r="7" spans="1:8" x14ac:dyDescent="0.3">
      <c r="A7" t="s">
        <v>136</v>
      </c>
      <c r="B7" t="s">
        <v>36</v>
      </c>
      <c r="D7" s="6">
        <v>175</v>
      </c>
    </row>
    <row r="8" spans="1:8" x14ac:dyDescent="0.3">
      <c r="A8" t="s">
        <v>137</v>
      </c>
      <c r="B8" t="s">
        <v>36</v>
      </c>
      <c r="D8" s="6">
        <v>175</v>
      </c>
      <c r="E8" t="s">
        <v>36</v>
      </c>
    </row>
    <row r="9" spans="1:8" x14ac:dyDescent="0.3">
      <c r="A9" t="s">
        <v>138</v>
      </c>
      <c r="B9" t="s">
        <v>121</v>
      </c>
      <c r="D9" s="6">
        <v>175</v>
      </c>
    </row>
    <row r="10" spans="1:8" x14ac:dyDescent="0.3">
      <c r="A10" t="s">
        <v>139</v>
      </c>
      <c r="B10" t="s">
        <v>36</v>
      </c>
      <c r="D10" s="6">
        <v>175</v>
      </c>
      <c r="E10" t="s">
        <v>36</v>
      </c>
      <c r="H10" t="s">
        <v>36</v>
      </c>
    </row>
    <row r="11" spans="1:8" x14ac:dyDescent="0.3">
      <c r="A11" t="s">
        <v>140</v>
      </c>
      <c r="B11" t="s">
        <v>36</v>
      </c>
      <c r="D11" s="6">
        <v>175</v>
      </c>
    </row>
    <row r="12" spans="1:8" x14ac:dyDescent="0.3">
      <c r="A12" t="s">
        <v>141</v>
      </c>
      <c r="B12" t="s">
        <v>36</v>
      </c>
      <c r="D12" s="6">
        <v>175</v>
      </c>
    </row>
    <row r="13" spans="1:8" x14ac:dyDescent="0.3">
      <c r="A13" t="s">
        <v>119</v>
      </c>
      <c r="B13" t="s">
        <v>36</v>
      </c>
      <c r="D13" s="6">
        <v>175</v>
      </c>
    </row>
    <row r="14" spans="1:8" x14ac:dyDescent="0.3">
      <c r="A14" t="s">
        <v>54</v>
      </c>
      <c r="B14" t="s">
        <v>122</v>
      </c>
      <c r="D14" s="2">
        <v>175</v>
      </c>
    </row>
    <row r="15" spans="1:8" x14ac:dyDescent="0.3">
      <c r="A15" t="s">
        <v>56</v>
      </c>
      <c r="B15" t="s">
        <v>122</v>
      </c>
      <c r="D15" s="2">
        <v>175</v>
      </c>
    </row>
    <row r="16" spans="1:8" x14ac:dyDescent="0.3">
      <c r="A16" t="s">
        <v>142</v>
      </c>
      <c r="B16" t="s">
        <v>122</v>
      </c>
      <c r="D16" s="2">
        <v>175</v>
      </c>
      <c r="E16" t="s">
        <v>147</v>
      </c>
    </row>
    <row r="17" spans="1:8" x14ac:dyDescent="0.3">
      <c r="A17" t="s">
        <v>124</v>
      </c>
      <c r="B17" t="s">
        <v>122</v>
      </c>
      <c r="D17" s="13">
        <v>175</v>
      </c>
      <c r="E17" t="s">
        <v>36</v>
      </c>
    </row>
    <row r="18" spans="1:8" x14ac:dyDescent="0.3">
      <c r="D18" s="2"/>
    </row>
    <row r="20" spans="1:8" x14ac:dyDescent="0.3">
      <c r="B20" t="s">
        <v>62</v>
      </c>
      <c r="E20" s="2">
        <f>SUM(D6:D19)</f>
        <v>2100</v>
      </c>
      <c r="F20" s="2"/>
      <c r="G20" s="2"/>
    </row>
    <row r="22" spans="1:8" x14ac:dyDescent="0.3">
      <c r="A22" s="14" t="s">
        <v>63</v>
      </c>
      <c r="D22" s="2"/>
    </row>
    <row r="23" spans="1:8" x14ac:dyDescent="0.3">
      <c r="A23" t="s">
        <v>65</v>
      </c>
      <c r="D23" s="2">
        <v>-100</v>
      </c>
    </row>
    <row r="24" spans="1:8" x14ac:dyDescent="0.3">
      <c r="A24" t="s">
        <v>66</v>
      </c>
      <c r="D24" s="2">
        <v>-1052</v>
      </c>
      <c r="H24" t="s">
        <v>36</v>
      </c>
    </row>
    <row r="25" spans="1:8" x14ac:dyDescent="0.3">
      <c r="A25" t="s">
        <v>125</v>
      </c>
      <c r="D25" s="2">
        <v>-390.8</v>
      </c>
    </row>
    <row r="26" spans="1:8" x14ac:dyDescent="0.3">
      <c r="A26" t="s">
        <v>125</v>
      </c>
      <c r="D26" s="13">
        <v>-147.63999999999999</v>
      </c>
    </row>
    <row r="28" spans="1:8" x14ac:dyDescent="0.3">
      <c r="B28" t="s">
        <v>68</v>
      </c>
      <c r="E28" s="2">
        <f>SUM(D23:D26)</f>
        <v>-1690.44</v>
      </c>
    </row>
    <row r="31" spans="1:8" ht="15" thickBot="1" x14ac:dyDescent="0.35">
      <c r="D31" s="5" t="s">
        <v>126</v>
      </c>
      <c r="E31" s="3">
        <f>E20+E28</f>
        <v>409.55999999999995</v>
      </c>
    </row>
    <row r="32" spans="1:8" ht="15" thickTop="1" x14ac:dyDescent="0.3">
      <c r="D32" s="5"/>
      <c r="E32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3664-944B-4AAA-9A89-D5F513E3671C}">
  <sheetPr>
    <tabColor rgb="FFFF0000"/>
  </sheetPr>
  <dimension ref="A1:H32"/>
  <sheetViews>
    <sheetView topLeftCell="A25" workbookViewId="0">
      <selection activeCell="H20" sqref="H20"/>
    </sheetView>
  </sheetViews>
  <sheetFormatPr defaultRowHeight="14.4" x14ac:dyDescent="0.3"/>
  <cols>
    <col min="1" max="1" width="24.109375" customWidth="1"/>
    <col min="3" max="3" width="10.44140625" customWidth="1"/>
    <col min="4" max="5" width="9.77734375" bestFit="1" customWidth="1"/>
    <col min="6" max="6" width="9.109375" bestFit="1" customWidth="1"/>
  </cols>
  <sheetData>
    <row r="1" spans="1:8" x14ac:dyDescent="0.3">
      <c r="A1" t="s">
        <v>95</v>
      </c>
    </row>
    <row r="2" spans="1:8" x14ac:dyDescent="0.3">
      <c r="A2" t="s">
        <v>166</v>
      </c>
    </row>
    <row r="5" spans="1:8" x14ac:dyDescent="0.3">
      <c r="A5" s="14" t="s">
        <v>64</v>
      </c>
      <c r="B5" t="s">
        <v>36</v>
      </c>
    </row>
    <row r="6" spans="1:8" x14ac:dyDescent="0.3">
      <c r="A6" t="s">
        <v>114</v>
      </c>
      <c r="B6" t="s">
        <v>122</v>
      </c>
      <c r="D6" s="6">
        <v>175</v>
      </c>
    </row>
    <row r="7" spans="1:8" x14ac:dyDescent="0.3">
      <c r="A7" t="s">
        <v>53</v>
      </c>
      <c r="B7" t="s">
        <v>121</v>
      </c>
      <c r="D7" s="6">
        <v>175</v>
      </c>
    </row>
    <row r="8" spans="1:8" x14ac:dyDescent="0.3">
      <c r="A8" t="s">
        <v>115</v>
      </c>
      <c r="B8" t="s">
        <v>121</v>
      </c>
      <c r="D8" s="6">
        <v>175</v>
      </c>
      <c r="E8" t="s">
        <v>36</v>
      </c>
    </row>
    <row r="9" spans="1:8" x14ac:dyDescent="0.3">
      <c r="A9" t="s">
        <v>56</v>
      </c>
      <c r="B9" t="s">
        <v>122</v>
      </c>
      <c r="D9" s="6">
        <v>175</v>
      </c>
    </row>
    <row r="10" spans="1:8" x14ac:dyDescent="0.3">
      <c r="A10" t="s">
        <v>55</v>
      </c>
      <c r="B10" t="s">
        <v>121</v>
      </c>
      <c r="D10" s="6">
        <v>175</v>
      </c>
      <c r="E10" t="s">
        <v>36</v>
      </c>
      <c r="H10" t="s">
        <v>36</v>
      </c>
    </row>
    <row r="11" spans="1:8" x14ac:dyDescent="0.3">
      <c r="A11" t="s">
        <v>116</v>
      </c>
      <c r="B11" t="s">
        <v>121</v>
      </c>
      <c r="D11" s="6">
        <v>175</v>
      </c>
    </row>
    <row r="12" spans="1:8" x14ac:dyDescent="0.3">
      <c r="A12" t="s">
        <v>118</v>
      </c>
      <c r="B12" t="s">
        <v>121</v>
      </c>
      <c r="D12" s="6">
        <v>175</v>
      </c>
    </row>
    <row r="13" spans="1:8" x14ac:dyDescent="0.3">
      <c r="A13" t="s">
        <v>119</v>
      </c>
      <c r="B13" t="s">
        <v>122</v>
      </c>
      <c r="D13" s="6">
        <v>175</v>
      </c>
    </row>
    <row r="14" spans="1:8" x14ac:dyDescent="0.3">
      <c r="A14" t="s">
        <v>120</v>
      </c>
      <c r="B14" t="s">
        <v>122</v>
      </c>
      <c r="D14" s="6">
        <v>175</v>
      </c>
    </row>
    <row r="15" spans="1:8" x14ac:dyDescent="0.3">
      <c r="A15" t="s">
        <v>117</v>
      </c>
      <c r="B15" t="s">
        <v>121</v>
      </c>
      <c r="D15" s="2">
        <v>175</v>
      </c>
    </row>
    <row r="16" spans="1:8" x14ac:dyDescent="0.3">
      <c r="A16" t="s">
        <v>123</v>
      </c>
      <c r="B16" t="s">
        <v>122</v>
      </c>
      <c r="D16" s="2">
        <v>175</v>
      </c>
    </row>
    <row r="17" spans="1:8" x14ac:dyDescent="0.3">
      <c r="A17" t="s">
        <v>124</v>
      </c>
      <c r="B17" t="s">
        <v>122</v>
      </c>
      <c r="D17" s="13">
        <v>175</v>
      </c>
      <c r="E17" s="12"/>
    </row>
    <row r="18" spans="1:8" x14ac:dyDescent="0.3">
      <c r="D18" s="2"/>
    </row>
    <row r="20" spans="1:8" x14ac:dyDescent="0.3">
      <c r="B20" t="s">
        <v>62</v>
      </c>
      <c r="E20" s="2">
        <f>SUM(D6:D19)</f>
        <v>2100</v>
      </c>
      <c r="F20" s="2"/>
      <c r="G20" s="2"/>
    </row>
    <row r="22" spans="1:8" x14ac:dyDescent="0.3">
      <c r="A22" s="14" t="s">
        <v>63</v>
      </c>
      <c r="D22" s="2"/>
    </row>
    <row r="23" spans="1:8" x14ac:dyDescent="0.3">
      <c r="A23" t="s">
        <v>65</v>
      </c>
      <c r="D23" s="2">
        <v>-100</v>
      </c>
    </row>
    <row r="24" spans="1:8" x14ac:dyDescent="0.3">
      <c r="A24" t="s">
        <v>66</v>
      </c>
      <c r="D24" s="2">
        <v>-1052</v>
      </c>
      <c r="H24" t="s">
        <v>36</v>
      </c>
    </row>
    <row r="25" spans="1:8" x14ac:dyDescent="0.3">
      <c r="A25" t="s">
        <v>125</v>
      </c>
      <c r="D25" s="2">
        <v>-343.74</v>
      </c>
      <c r="E25" t="s">
        <v>127</v>
      </c>
    </row>
    <row r="26" spans="1:8" x14ac:dyDescent="0.3">
      <c r="A26" t="s">
        <v>125</v>
      </c>
      <c r="D26" s="13">
        <v>-248.24</v>
      </c>
      <c r="E26" t="s">
        <v>134</v>
      </c>
    </row>
    <row r="28" spans="1:8" x14ac:dyDescent="0.3">
      <c r="B28" t="s">
        <v>68</v>
      </c>
      <c r="E28" s="2">
        <f>SUM(D23:D26)</f>
        <v>-1743.98</v>
      </c>
    </row>
    <row r="31" spans="1:8" ht="15" thickBot="1" x14ac:dyDescent="0.35">
      <c r="D31" s="5" t="s">
        <v>126</v>
      </c>
      <c r="E31" s="3">
        <f>E20+E28</f>
        <v>356.02</v>
      </c>
    </row>
    <row r="32" spans="1:8" ht="15" thickTop="1" x14ac:dyDescent="0.3">
      <c r="D32" s="5"/>
      <c r="E32" s="2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79FBA-ADBC-4C32-A30F-8F0E3E8E7E90}">
  <sheetPr>
    <pageSetUpPr fitToPage="1"/>
  </sheetPr>
  <dimension ref="A1:K75"/>
  <sheetViews>
    <sheetView showWhiteSpace="0" zoomScaleNormal="100" workbookViewId="0">
      <selection activeCell="K57" sqref="K57"/>
    </sheetView>
  </sheetViews>
  <sheetFormatPr defaultRowHeight="14.4" x14ac:dyDescent="0.3"/>
  <cols>
    <col min="1" max="1" width="23.21875" customWidth="1"/>
    <col min="2" max="2" width="13.77734375" customWidth="1"/>
    <col min="3" max="3" width="9.21875" customWidth="1"/>
    <col min="4" max="4" width="7.21875" customWidth="1"/>
    <col min="5" max="5" width="27.77734375" customWidth="1"/>
    <col min="6" max="6" width="24.109375" customWidth="1"/>
    <col min="7" max="7" width="10.109375" customWidth="1"/>
    <col min="8" max="8" width="10.44140625" bestFit="1" customWidth="1"/>
    <col min="11" max="11" width="9.77734375" bestFit="1" customWidth="1"/>
    <col min="16" max="16" width="12.5546875" customWidth="1"/>
  </cols>
  <sheetData>
    <row r="1" spans="1:8" ht="33.450000000000003" customHeight="1" x14ac:dyDescent="0.4">
      <c r="A1" t="s">
        <v>128</v>
      </c>
      <c r="E1" s="26" t="s">
        <v>143</v>
      </c>
      <c r="G1" t="s">
        <v>130</v>
      </c>
    </row>
    <row r="2" spans="1:8" ht="18.45" customHeight="1" x14ac:dyDescent="0.3">
      <c r="A2" t="s">
        <v>129</v>
      </c>
    </row>
    <row r="3" spans="1:8" x14ac:dyDescent="0.3">
      <c r="B3" s="24" t="s">
        <v>0</v>
      </c>
      <c r="C3" s="24" t="s">
        <v>1</v>
      </c>
      <c r="D3" s="25"/>
      <c r="E3" s="25" t="s">
        <v>2</v>
      </c>
      <c r="F3" s="25" t="s">
        <v>3</v>
      </c>
      <c r="G3" s="23" t="s">
        <v>4</v>
      </c>
      <c r="H3" s="23" t="s">
        <v>5</v>
      </c>
    </row>
    <row r="4" spans="1:8" ht="15" thickBot="1" x14ac:dyDescent="0.35">
      <c r="A4" t="s">
        <v>6</v>
      </c>
      <c r="G4" s="2"/>
      <c r="H4" s="3">
        <v>6781.7500000000009</v>
      </c>
    </row>
    <row r="5" spans="1:8" ht="15" thickTop="1" x14ac:dyDescent="0.3">
      <c r="G5" s="2"/>
      <c r="H5" s="2"/>
    </row>
    <row r="6" spans="1:8" x14ac:dyDescent="0.3">
      <c r="A6" t="s">
        <v>113</v>
      </c>
      <c r="G6" s="2"/>
      <c r="H6" s="2"/>
    </row>
    <row r="7" spans="1:8" x14ac:dyDescent="0.3">
      <c r="A7" t="s">
        <v>45</v>
      </c>
      <c r="B7" s="4"/>
      <c r="G7" s="2"/>
      <c r="H7" s="2"/>
    </row>
    <row r="8" spans="1:8" x14ac:dyDescent="0.3">
      <c r="A8" t="s">
        <v>36</v>
      </c>
      <c r="B8" s="4">
        <v>45048</v>
      </c>
      <c r="C8" t="s">
        <v>162</v>
      </c>
      <c r="D8" s="5"/>
      <c r="E8" t="s">
        <v>72</v>
      </c>
      <c r="F8" t="s">
        <v>171</v>
      </c>
      <c r="G8" s="2">
        <v>-25</v>
      </c>
    </row>
    <row r="9" spans="1:8" x14ac:dyDescent="0.3">
      <c r="B9" s="4">
        <v>45049</v>
      </c>
      <c r="C9" t="s">
        <v>47</v>
      </c>
      <c r="E9" t="s">
        <v>58</v>
      </c>
      <c r="G9" s="2">
        <v>-97.79</v>
      </c>
    </row>
    <row r="10" spans="1:8" x14ac:dyDescent="0.3">
      <c r="B10" s="4">
        <v>45050</v>
      </c>
      <c r="C10" t="s">
        <v>47</v>
      </c>
      <c r="E10" t="s">
        <v>106</v>
      </c>
      <c r="G10" s="2">
        <v>-22.07</v>
      </c>
    </row>
    <row r="11" spans="1:8" x14ac:dyDescent="0.3">
      <c r="B11" s="4">
        <v>45050</v>
      </c>
      <c r="C11" t="s">
        <v>47</v>
      </c>
      <c r="E11" t="s">
        <v>107</v>
      </c>
      <c r="G11" s="2">
        <v>-4.9000000000000004</v>
      </c>
    </row>
    <row r="12" spans="1:8" x14ac:dyDescent="0.3">
      <c r="B12" s="4">
        <v>45050</v>
      </c>
      <c r="C12" t="s">
        <v>47</v>
      </c>
      <c r="E12" t="s">
        <v>106</v>
      </c>
      <c r="G12" s="2">
        <v>-165.78</v>
      </c>
    </row>
    <row r="13" spans="1:8" x14ac:dyDescent="0.3">
      <c r="B13" s="4">
        <v>45051</v>
      </c>
      <c r="C13" t="s">
        <v>47</v>
      </c>
      <c r="E13" t="s">
        <v>106</v>
      </c>
      <c r="G13" s="2">
        <v>-21.47</v>
      </c>
    </row>
    <row r="14" spans="1:8" x14ac:dyDescent="0.3">
      <c r="B14" s="4">
        <v>45051</v>
      </c>
      <c r="C14" t="s">
        <v>47</v>
      </c>
      <c r="E14" t="s">
        <v>108</v>
      </c>
      <c r="G14" s="2">
        <v>-38.03</v>
      </c>
    </row>
    <row r="15" spans="1:8" x14ac:dyDescent="0.3">
      <c r="B15" s="4">
        <v>45054</v>
      </c>
      <c r="C15" t="s">
        <v>47</v>
      </c>
      <c r="E15" t="s">
        <v>58</v>
      </c>
      <c r="G15" s="2">
        <v>-40.76</v>
      </c>
    </row>
    <row r="16" spans="1:8" x14ac:dyDescent="0.3">
      <c r="B16" s="4">
        <v>45056</v>
      </c>
      <c r="C16" t="s">
        <v>47</v>
      </c>
      <c r="E16" t="s">
        <v>11</v>
      </c>
      <c r="F16" t="s">
        <v>145</v>
      </c>
      <c r="G16" s="2">
        <v>-902</v>
      </c>
    </row>
    <row r="17" spans="1:9" x14ac:dyDescent="0.3">
      <c r="B17" s="4">
        <v>45063</v>
      </c>
      <c r="C17" t="s">
        <v>47</v>
      </c>
      <c r="D17" t="s">
        <v>36</v>
      </c>
      <c r="E17" t="s">
        <v>146</v>
      </c>
      <c r="F17" t="s">
        <v>161</v>
      </c>
      <c r="G17" s="2">
        <v>-50.5</v>
      </c>
      <c r="H17" s="18"/>
    </row>
    <row r="18" spans="1:9" x14ac:dyDescent="0.3">
      <c r="H18" s="18"/>
    </row>
    <row r="19" spans="1:9" x14ac:dyDescent="0.3">
      <c r="A19" t="s">
        <v>13</v>
      </c>
      <c r="H19" s="2">
        <f>SUM(G8:G17)</f>
        <v>-1368.3</v>
      </c>
    </row>
    <row r="20" spans="1:9" x14ac:dyDescent="0.3">
      <c r="B20" s="4"/>
      <c r="G20" s="6"/>
      <c r="H20" s="2"/>
    </row>
    <row r="21" spans="1:9" x14ac:dyDescent="0.3">
      <c r="A21" t="s">
        <v>44</v>
      </c>
      <c r="B21" s="4">
        <v>45050</v>
      </c>
      <c r="C21" t="s">
        <v>49</v>
      </c>
      <c r="D21" t="s">
        <v>156</v>
      </c>
      <c r="E21" t="s">
        <v>123</v>
      </c>
      <c r="F21" t="s">
        <v>87</v>
      </c>
      <c r="G21" s="2">
        <v>175</v>
      </c>
      <c r="H21" s="2"/>
      <c r="I21" s="2"/>
    </row>
    <row r="22" spans="1:9" x14ac:dyDescent="0.3">
      <c r="B22" s="4">
        <v>45050</v>
      </c>
      <c r="C22" t="s">
        <v>49</v>
      </c>
      <c r="D22" t="s">
        <v>156</v>
      </c>
      <c r="E22" t="s">
        <v>124</v>
      </c>
      <c r="F22" t="s">
        <v>159</v>
      </c>
      <c r="G22" s="2">
        <v>80</v>
      </c>
      <c r="H22" s="2"/>
      <c r="I22" s="2"/>
    </row>
    <row r="23" spans="1:9" x14ac:dyDescent="0.3">
      <c r="B23" s="4">
        <v>45050</v>
      </c>
      <c r="C23" t="s">
        <v>49</v>
      </c>
      <c r="E23" t="s">
        <v>114</v>
      </c>
      <c r="F23" t="s">
        <v>170</v>
      </c>
      <c r="G23" s="2">
        <v>250</v>
      </c>
      <c r="H23" s="2"/>
      <c r="I23" s="2"/>
    </row>
    <row r="24" spans="1:9" x14ac:dyDescent="0.3">
      <c r="B24" s="4">
        <v>45050</v>
      </c>
      <c r="C24" t="s">
        <v>49</v>
      </c>
      <c r="E24" t="s">
        <v>53</v>
      </c>
      <c r="F24" t="s">
        <v>87</v>
      </c>
      <c r="G24" s="2">
        <v>175</v>
      </c>
      <c r="H24" s="2"/>
      <c r="I24" s="2"/>
    </row>
    <row r="25" spans="1:9" x14ac:dyDescent="0.3">
      <c r="B25" s="4">
        <v>45050</v>
      </c>
      <c r="C25" t="s">
        <v>49</v>
      </c>
      <c r="E25" t="s">
        <v>115</v>
      </c>
      <c r="F25" t="s">
        <v>87</v>
      </c>
      <c r="G25" s="2">
        <v>175</v>
      </c>
      <c r="H25" s="2"/>
      <c r="I25" s="2"/>
    </row>
    <row r="26" spans="1:9" x14ac:dyDescent="0.3">
      <c r="B26" s="4">
        <v>45050</v>
      </c>
      <c r="C26" t="s">
        <v>49</v>
      </c>
      <c r="E26" t="s">
        <v>55</v>
      </c>
      <c r="F26" t="s">
        <v>87</v>
      </c>
      <c r="G26" s="2">
        <v>175</v>
      </c>
      <c r="H26" s="2"/>
      <c r="I26" s="2"/>
    </row>
    <row r="27" spans="1:9" x14ac:dyDescent="0.3">
      <c r="B27" s="4">
        <v>45050</v>
      </c>
      <c r="C27" t="s">
        <v>49</v>
      </c>
      <c r="E27" t="s">
        <v>154</v>
      </c>
      <c r="F27" t="s">
        <v>87</v>
      </c>
      <c r="G27" s="2">
        <v>175</v>
      </c>
      <c r="H27" s="2"/>
      <c r="I27" s="2"/>
    </row>
    <row r="28" spans="1:9" x14ac:dyDescent="0.3">
      <c r="B28" s="4">
        <v>45050</v>
      </c>
      <c r="C28" t="s">
        <v>49</v>
      </c>
      <c r="E28" t="s">
        <v>155</v>
      </c>
      <c r="F28" t="s">
        <v>87</v>
      </c>
      <c r="G28" s="2">
        <v>175</v>
      </c>
      <c r="H28" s="2"/>
      <c r="I28" s="2"/>
    </row>
    <row r="29" spans="1:9" x14ac:dyDescent="0.3">
      <c r="B29" s="4">
        <v>45050</v>
      </c>
      <c r="C29" t="s">
        <v>49</v>
      </c>
      <c r="E29" t="s">
        <v>118</v>
      </c>
      <c r="F29" t="s">
        <v>87</v>
      </c>
      <c r="G29" s="2">
        <v>175</v>
      </c>
      <c r="H29" s="2"/>
      <c r="I29" s="2"/>
    </row>
    <row r="30" spans="1:9" x14ac:dyDescent="0.3">
      <c r="A30" t="s">
        <v>169</v>
      </c>
      <c r="B30" s="4">
        <v>45050</v>
      </c>
      <c r="C30" t="s">
        <v>49</v>
      </c>
      <c r="E30" t="s">
        <v>119</v>
      </c>
      <c r="F30" t="s">
        <v>87</v>
      </c>
      <c r="G30" s="13">
        <v>75</v>
      </c>
      <c r="H30" s="2">
        <f>SUM(G21:G30)</f>
        <v>1630</v>
      </c>
      <c r="I30" s="2"/>
    </row>
    <row r="31" spans="1:9" x14ac:dyDescent="0.3">
      <c r="B31" s="4">
        <v>45061</v>
      </c>
      <c r="C31" t="s">
        <v>49</v>
      </c>
      <c r="D31" t="s">
        <v>156</v>
      </c>
      <c r="E31" t="s">
        <v>119</v>
      </c>
      <c r="F31" t="s">
        <v>88</v>
      </c>
      <c r="G31" s="2">
        <v>75</v>
      </c>
      <c r="H31" s="2"/>
      <c r="I31" s="2"/>
    </row>
    <row r="32" spans="1:9" x14ac:dyDescent="0.3">
      <c r="B32" s="4">
        <v>45061</v>
      </c>
      <c r="C32" t="s">
        <v>49</v>
      </c>
      <c r="D32" t="s">
        <v>156</v>
      </c>
      <c r="E32" t="s">
        <v>142</v>
      </c>
      <c r="F32" t="s">
        <v>88</v>
      </c>
      <c r="G32" s="2">
        <v>10</v>
      </c>
      <c r="H32" s="2"/>
      <c r="I32" s="23" t="s">
        <v>158</v>
      </c>
    </row>
    <row r="33" spans="1:11" x14ac:dyDescent="0.3">
      <c r="B33" s="4">
        <v>45061</v>
      </c>
      <c r="C33" t="s">
        <v>49</v>
      </c>
      <c r="E33" t="s">
        <v>124</v>
      </c>
      <c r="F33" t="s">
        <v>12</v>
      </c>
      <c r="G33" s="2">
        <v>270</v>
      </c>
    </row>
    <row r="34" spans="1:11" x14ac:dyDescent="0.3">
      <c r="B34" s="4">
        <v>45061</v>
      </c>
      <c r="C34" t="s">
        <v>49</v>
      </c>
      <c r="E34" t="s">
        <v>140</v>
      </c>
      <c r="F34" t="s">
        <v>88</v>
      </c>
      <c r="G34" s="2">
        <v>175</v>
      </c>
    </row>
    <row r="35" spans="1:11" x14ac:dyDescent="0.3">
      <c r="B35" s="4">
        <v>45061</v>
      </c>
      <c r="C35" t="s">
        <v>49</v>
      </c>
      <c r="E35" t="s">
        <v>135</v>
      </c>
      <c r="F35" t="s">
        <v>88</v>
      </c>
      <c r="G35" s="2">
        <v>175</v>
      </c>
    </row>
    <row r="36" spans="1:11" x14ac:dyDescent="0.3">
      <c r="B36" s="4">
        <v>45061</v>
      </c>
      <c r="C36" t="s">
        <v>49</v>
      </c>
      <c r="E36" t="s">
        <v>136</v>
      </c>
      <c r="F36" t="s">
        <v>88</v>
      </c>
      <c r="G36" s="2">
        <v>175</v>
      </c>
    </row>
    <row r="37" spans="1:11" x14ac:dyDescent="0.3">
      <c r="B37" s="4">
        <v>45061</v>
      </c>
      <c r="C37" t="s">
        <v>49</v>
      </c>
      <c r="E37" t="s">
        <v>141</v>
      </c>
      <c r="F37" t="s">
        <v>88</v>
      </c>
      <c r="G37" s="2">
        <v>175</v>
      </c>
    </row>
    <row r="38" spans="1:11" x14ac:dyDescent="0.3">
      <c r="B38" s="4">
        <v>45061</v>
      </c>
      <c r="C38" t="s">
        <v>49</v>
      </c>
      <c r="E38" t="s">
        <v>139</v>
      </c>
      <c r="F38" t="s">
        <v>88</v>
      </c>
      <c r="G38" s="2">
        <v>175</v>
      </c>
    </row>
    <row r="39" spans="1:11" x14ac:dyDescent="0.3">
      <c r="B39" s="4">
        <v>45061</v>
      </c>
      <c r="C39" t="s">
        <v>49</v>
      </c>
      <c r="E39" t="s">
        <v>137</v>
      </c>
      <c r="F39" t="s">
        <v>88</v>
      </c>
      <c r="G39" s="2">
        <v>175</v>
      </c>
    </row>
    <row r="40" spans="1:11" x14ac:dyDescent="0.3">
      <c r="A40" t="s">
        <v>169</v>
      </c>
      <c r="B40" s="4">
        <v>45061</v>
      </c>
      <c r="C40" t="s">
        <v>49</v>
      </c>
      <c r="E40" t="s">
        <v>160</v>
      </c>
      <c r="F40" t="s">
        <v>88</v>
      </c>
      <c r="G40" s="13">
        <v>175</v>
      </c>
      <c r="H40" s="2">
        <f>SUM(G31:G40)</f>
        <v>1580</v>
      </c>
    </row>
    <row r="41" spans="1:11" x14ac:dyDescent="0.3">
      <c r="B41" s="4"/>
      <c r="G41" s="2"/>
      <c r="H41" s="2"/>
    </row>
    <row r="42" spans="1:11" x14ac:dyDescent="0.3">
      <c r="G42" s="2"/>
      <c r="H42" s="2"/>
      <c r="J42" s="2"/>
    </row>
    <row r="43" spans="1:11" ht="15" thickBot="1" x14ac:dyDescent="0.35">
      <c r="A43" t="s">
        <v>172</v>
      </c>
      <c r="G43" s="2"/>
      <c r="H43" s="3">
        <f>SUM(H4:H41)</f>
        <v>8623.4500000000007</v>
      </c>
      <c r="J43" s="15"/>
      <c r="K43" s="2"/>
    </row>
    <row r="44" spans="1:11" ht="15" thickTop="1" x14ac:dyDescent="0.3">
      <c r="G44" s="2"/>
      <c r="H44" s="2"/>
    </row>
    <row r="45" spans="1:11" ht="10.050000000000001" customHeight="1" thickBot="1" x14ac:dyDescent="0.35">
      <c r="A45" s="9"/>
      <c r="B45" s="9"/>
      <c r="C45" s="9"/>
      <c r="D45" s="9"/>
      <c r="E45" s="9"/>
      <c r="F45" s="9"/>
      <c r="G45" s="10"/>
      <c r="H45" s="10"/>
    </row>
    <row r="46" spans="1:11" x14ac:dyDescent="0.3">
      <c r="G46" s="2"/>
      <c r="H46" s="2"/>
    </row>
    <row r="47" spans="1:11" x14ac:dyDescent="0.3">
      <c r="A47" t="s">
        <v>20</v>
      </c>
      <c r="G47" s="2"/>
      <c r="H47" s="2"/>
    </row>
    <row r="48" spans="1:11" x14ac:dyDescent="0.3">
      <c r="A48" t="s">
        <v>21</v>
      </c>
      <c r="G48" s="2"/>
      <c r="H48" s="2">
        <v>2230</v>
      </c>
      <c r="I48" t="s">
        <v>36</v>
      </c>
    </row>
    <row r="49" spans="1:9" x14ac:dyDescent="0.3">
      <c r="B49" t="s">
        <v>148</v>
      </c>
      <c r="G49" s="2"/>
      <c r="H49" s="2">
        <v>75</v>
      </c>
    </row>
    <row r="50" spans="1:9" x14ac:dyDescent="0.3">
      <c r="B50" t="s">
        <v>149</v>
      </c>
      <c r="G50" s="2"/>
      <c r="H50" s="2">
        <v>-165</v>
      </c>
    </row>
    <row r="51" spans="1:9" x14ac:dyDescent="0.3">
      <c r="A51" t="s">
        <v>23</v>
      </c>
      <c r="G51" s="2"/>
      <c r="H51" s="2">
        <v>0</v>
      </c>
    </row>
    <row r="52" spans="1:9" ht="15.6" x14ac:dyDescent="0.3">
      <c r="A52" t="s">
        <v>25</v>
      </c>
      <c r="G52" s="2"/>
      <c r="H52" s="11">
        <f>H43-H48-H49-H50</f>
        <v>6483.4500000000007</v>
      </c>
    </row>
    <row r="53" spans="1:9" x14ac:dyDescent="0.3">
      <c r="G53" s="2"/>
      <c r="H53" s="2"/>
    </row>
    <row r="54" spans="1:9" ht="15" thickBot="1" x14ac:dyDescent="0.35">
      <c r="A54" t="s">
        <v>150</v>
      </c>
      <c r="F54" s="2"/>
      <c r="G54" s="2"/>
      <c r="H54" s="3">
        <f>SUM(H48:H52)</f>
        <v>8623.4500000000007</v>
      </c>
    </row>
    <row r="55" spans="1:9" ht="15" thickTop="1" x14ac:dyDescent="0.3">
      <c r="G55" s="2"/>
      <c r="H55" s="2"/>
    </row>
    <row r="56" spans="1:9" x14ac:dyDescent="0.3">
      <c r="A56" t="s">
        <v>157</v>
      </c>
      <c r="G56" s="2"/>
      <c r="H56" s="2"/>
    </row>
    <row r="57" spans="1:9" x14ac:dyDescent="0.3">
      <c r="A57" t="s">
        <v>36</v>
      </c>
    </row>
    <row r="58" spans="1:9" x14ac:dyDescent="0.3">
      <c r="B58" s="4">
        <v>45078</v>
      </c>
      <c r="C58" t="s">
        <v>162</v>
      </c>
      <c r="E58" t="s">
        <v>152</v>
      </c>
      <c r="G58" s="2">
        <v>-147.63999999999999</v>
      </c>
      <c r="H58" s="12"/>
      <c r="I58" s="12"/>
    </row>
    <row r="59" spans="1:9" x14ac:dyDescent="0.3">
      <c r="B59" s="4">
        <v>45078</v>
      </c>
      <c r="C59" t="s">
        <v>162</v>
      </c>
      <c r="E59" t="s">
        <v>152</v>
      </c>
      <c r="G59" s="2">
        <v>-248.24</v>
      </c>
      <c r="H59" s="12"/>
      <c r="I59" s="12"/>
    </row>
    <row r="60" spans="1:9" x14ac:dyDescent="0.3">
      <c r="B60" s="4">
        <v>45078</v>
      </c>
      <c r="C60" t="s">
        <v>162</v>
      </c>
      <c r="E60" t="s">
        <v>152</v>
      </c>
      <c r="G60" s="2">
        <v>-379.4</v>
      </c>
      <c r="H60" s="12"/>
      <c r="I60" s="12"/>
    </row>
    <row r="61" spans="1:9" x14ac:dyDescent="0.3">
      <c r="B61" s="16"/>
      <c r="C61" s="12"/>
      <c r="D61" s="12"/>
      <c r="E61" s="12"/>
      <c r="F61" s="12"/>
      <c r="G61" s="19"/>
      <c r="H61" s="12"/>
      <c r="I61" s="12"/>
    </row>
    <row r="62" spans="1:9" x14ac:dyDescent="0.3">
      <c r="B62" s="16"/>
      <c r="C62" s="12"/>
      <c r="D62" s="12"/>
      <c r="E62" s="12"/>
      <c r="F62" s="5" t="s">
        <v>153</v>
      </c>
      <c r="G62" s="17"/>
      <c r="H62" s="2">
        <f>SUM(G54:H60)</f>
        <v>7848.1700000000019</v>
      </c>
      <c r="I62" s="12"/>
    </row>
    <row r="63" spans="1:9" x14ac:dyDescent="0.3">
      <c r="B63" s="16"/>
      <c r="C63" s="12"/>
      <c r="D63" s="12"/>
      <c r="E63" s="12"/>
      <c r="G63" s="17"/>
      <c r="H63" s="12"/>
      <c r="I63" s="12"/>
    </row>
    <row r="64" spans="1:9" x14ac:dyDescent="0.3">
      <c r="B64" s="16"/>
      <c r="C64" s="12"/>
      <c r="D64" s="12"/>
      <c r="E64" s="12"/>
      <c r="F64" s="12"/>
      <c r="G64" s="17"/>
      <c r="H64" s="12"/>
      <c r="I64" s="12"/>
    </row>
    <row r="65" spans="1:9" x14ac:dyDescent="0.3">
      <c r="B65" s="16"/>
      <c r="C65" s="12"/>
      <c r="D65" s="12"/>
      <c r="E65" s="12"/>
      <c r="F65" s="12"/>
      <c r="G65" s="17"/>
      <c r="H65" s="12"/>
      <c r="I65" s="12"/>
    </row>
    <row r="66" spans="1:9" x14ac:dyDescent="0.3">
      <c r="B66" s="16"/>
      <c r="C66" s="12"/>
      <c r="D66" s="12"/>
      <c r="E66" s="12"/>
      <c r="F66" s="12"/>
      <c r="G66" s="17"/>
      <c r="H66" s="12"/>
      <c r="I66" s="12"/>
    </row>
    <row r="67" spans="1:9" x14ac:dyDescent="0.3">
      <c r="G67" s="2"/>
    </row>
    <row r="68" spans="1:9" x14ac:dyDescent="0.3">
      <c r="A68" t="s">
        <v>29</v>
      </c>
      <c r="G68" s="2"/>
    </row>
    <row r="69" spans="1:9" x14ac:dyDescent="0.3">
      <c r="B69" s="20">
        <v>45072</v>
      </c>
      <c r="C69" t="s">
        <v>162</v>
      </c>
      <c r="D69" s="21" t="s">
        <v>131</v>
      </c>
      <c r="E69" s="21" t="s">
        <v>163</v>
      </c>
      <c r="F69" s="21" t="s">
        <v>164</v>
      </c>
      <c r="G69" s="22">
        <v>-1052</v>
      </c>
      <c r="H69" s="21"/>
    </row>
    <row r="70" spans="1:9" x14ac:dyDescent="0.3">
      <c r="B70" s="20">
        <v>45076</v>
      </c>
      <c r="C70" t="s">
        <v>162</v>
      </c>
      <c r="D70" s="21" t="s">
        <v>131</v>
      </c>
      <c r="E70" s="21" t="s">
        <v>163</v>
      </c>
      <c r="F70" s="21" t="s">
        <v>165</v>
      </c>
      <c r="G70" s="22">
        <v>-1052</v>
      </c>
      <c r="H70" s="21"/>
    </row>
    <row r="71" spans="1:9" x14ac:dyDescent="0.3">
      <c r="B71" s="20">
        <v>45089</v>
      </c>
      <c r="C71" s="21"/>
      <c r="D71" s="21" t="s">
        <v>167</v>
      </c>
      <c r="E71" s="21" t="s">
        <v>152</v>
      </c>
      <c r="F71" s="21" t="s">
        <v>168</v>
      </c>
      <c r="G71" s="22">
        <v>21</v>
      </c>
      <c r="H71" s="21"/>
    </row>
    <row r="72" spans="1:9" x14ac:dyDescent="0.3">
      <c r="G72" s="2"/>
    </row>
    <row r="73" spans="1:9" x14ac:dyDescent="0.3">
      <c r="G73" s="5" t="s">
        <v>151</v>
      </c>
      <c r="H73" s="2">
        <f>SUM(G67:G72)+H62</f>
        <v>5765.1700000000019</v>
      </c>
    </row>
    <row r="74" spans="1:9" x14ac:dyDescent="0.3">
      <c r="G74" s="5" t="s">
        <v>81</v>
      </c>
      <c r="H74" s="13">
        <f>-SUM(H48+H49+H50)</f>
        <v>-2140</v>
      </c>
    </row>
    <row r="75" spans="1:9" x14ac:dyDescent="0.3">
      <c r="G75" s="5" t="s">
        <v>82</v>
      </c>
      <c r="H75" s="23">
        <f>SUM(H73:H74)</f>
        <v>3625.1700000000019</v>
      </c>
    </row>
  </sheetData>
  <pageMargins left="0.7" right="0.7" top="0.75" bottom="0.75" header="0.3" footer="0.3"/>
  <pageSetup scale="55" orientation="portrait" r:id="rId1"/>
  <headerFooter>
    <oddHeader xml:space="preserve">&amp;L &amp;C
 &amp;R 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2246D-9CA5-4BEF-B636-E0A9CBBC48AB}">
  <sheetPr>
    <pageSetUpPr fitToPage="1"/>
  </sheetPr>
  <dimension ref="A1:K73"/>
  <sheetViews>
    <sheetView showWhiteSpace="0" topLeftCell="A22" zoomScaleNormal="100" workbookViewId="0">
      <selection activeCell="C31" sqref="C31"/>
    </sheetView>
  </sheetViews>
  <sheetFormatPr defaultRowHeight="14.4" x14ac:dyDescent="0.3"/>
  <cols>
    <col min="1" max="1" width="23.21875" customWidth="1"/>
    <col min="2" max="2" width="13.77734375" customWidth="1"/>
    <col min="3" max="3" width="9.21875" customWidth="1"/>
    <col min="5" max="5" width="27.77734375" customWidth="1"/>
    <col min="6" max="6" width="23" customWidth="1"/>
    <col min="7" max="7" width="10.109375" customWidth="1"/>
    <col min="8" max="8" width="10.44140625" bestFit="1" customWidth="1"/>
  </cols>
  <sheetData>
    <row r="1" spans="1:8" ht="33.450000000000003" customHeight="1" x14ac:dyDescent="0.3">
      <c r="A1" t="s">
        <v>128</v>
      </c>
      <c r="E1" t="s">
        <v>144</v>
      </c>
      <c r="G1" t="s">
        <v>130</v>
      </c>
    </row>
    <row r="2" spans="1:8" ht="18.45" customHeight="1" x14ac:dyDescent="0.3">
      <c r="A2" t="s">
        <v>129</v>
      </c>
    </row>
    <row r="3" spans="1:8" x14ac:dyDescent="0.3">
      <c r="B3" s="1" t="s">
        <v>0</v>
      </c>
      <c r="C3" s="1" t="s">
        <v>1</v>
      </c>
      <c r="E3" t="s">
        <v>2</v>
      </c>
      <c r="F3" t="s">
        <v>3</v>
      </c>
      <c r="G3" s="2" t="s">
        <v>4</v>
      </c>
      <c r="H3" s="2" t="s">
        <v>5</v>
      </c>
    </row>
    <row r="4" spans="1:8" ht="15" thickBot="1" x14ac:dyDescent="0.35">
      <c r="A4" t="s">
        <v>6</v>
      </c>
      <c r="G4" s="2"/>
      <c r="H4" s="3">
        <v>5553.02</v>
      </c>
    </row>
    <row r="5" spans="1:8" ht="15" thickTop="1" x14ac:dyDescent="0.3">
      <c r="A5" t="s">
        <v>113</v>
      </c>
      <c r="G5" s="2"/>
      <c r="H5" s="2"/>
    </row>
    <row r="6" spans="1:8" x14ac:dyDescent="0.3">
      <c r="G6" s="2"/>
      <c r="H6" s="2"/>
    </row>
    <row r="7" spans="1:8" x14ac:dyDescent="0.3">
      <c r="A7" t="s">
        <v>45</v>
      </c>
      <c r="B7" s="4"/>
      <c r="G7" s="2"/>
      <c r="H7" s="2"/>
    </row>
    <row r="8" spans="1:8" x14ac:dyDescent="0.3">
      <c r="A8" t="s">
        <v>36</v>
      </c>
      <c r="B8" s="4">
        <v>45019</v>
      </c>
      <c r="C8" t="s">
        <v>47</v>
      </c>
      <c r="D8" s="5"/>
      <c r="E8" t="s">
        <v>58</v>
      </c>
      <c r="F8" t="s">
        <v>97</v>
      </c>
      <c r="G8" s="2">
        <v>-48.89</v>
      </c>
      <c r="H8" t="s">
        <v>36</v>
      </c>
    </row>
    <row r="9" spans="1:8" x14ac:dyDescent="0.3">
      <c r="B9" s="4">
        <v>45036</v>
      </c>
      <c r="C9" t="s">
        <v>32</v>
      </c>
      <c r="D9">
        <v>5010</v>
      </c>
      <c r="E9" t="s">
        <v>89</v>
      </c>
      <c r="F9" t="s">
        <v>96</v>
      </c>
      <c r="G9" s="2">
        <v>-3.64</v>
      </c>
    </row>
    <row r="10" spans="1:8" x14ac:dyDescent="0.3">
      <c r="B10" s="4">
        <v>45041</v>
      </c>
      <c r="C10" t="s">
        <v>32</v>
      </c>
      <c r="D10">
        <v>5009</v>
      </c>
      <c r="E10" t="s">
        <v>98</v>
      </c>
      <c r="F10" t="s">
        <v>100</v>
      </c>
      <c r="G10" s="2">
        <v>-175</v>
      </c>
    </row>
    <row r="11" spans="1:8" x14ac:dyDescent="0.3">
      <c r="B11" s="4">
        <v>45040</v>
      </c>
      <c r="C11" t="s">
        <v>32</v>
      </c>
      <c r="D11">
        <v>5008</v>
      </c>
      <c r="E11" t="s">
        <v>99</v>
      </c>
      <c r="F11" t="s">
        <v>100</v>
      </c>
      <c r="G11" s="2">
        <v>-175</v>
      </c>
    </row>
    <row r="12" spans="1:8" x14ac:dyDescent="0.3">
      <c r="B12" s="4">
        <v>45036</v>
      </c>
      <c r="C12" t="s">
        <v>47</v>
      </c>
      <c r="D12" t="s">
        <v>36</v>
      </c>
      <c r="E12" t="s">
        <v>102</v>
      </c>
      <c r="G12" s="2">
        <v>-73.959999999999994</v>
      </c>
    </row>
    <row r="13" spans="1:8" x14ac:dyDescent="0.3">
      <c r="B13" s="4">
        <v>45036</v>
      </c>
      <c r="C13" t="s">
        <v>47</v>
      </c>
      <c r="D13" t="s">
        <v>36</v>
      </c>
      <c r="E13" t="s">
        <v>102</v>
      </c>
      <c r="G13" s="2">
        <v>-142.46</v>
      </c>
    </row>
    <row r="14" spans="1:8" x14ac:dyDescent="0.3">
      <c r="B14" s="4">
        <v>45037</v>
      </c>
      <c r="C14" t="s">
        <v>47</v>
      </c>
      <c r="D14" t="s">
        <v>36</v>
      </c>
      <c r="E14" t="s">
        <v>102</v>
      </c>
      <c r="G14" s="2">
        <v>-17.420000000000002</v>
      </c>
    </row>
    <row r="15" spans="1:8" x14ac:dyDescent="0.3">
      <c r="B15" s="4">
        <v>45037</v>
      </c>
      <c r="C15" t="s">
        <v>47</v>
      </c>
      <c r="D15" t="s">
        <v>36</v>
      </c>
      <c r="E15" t="s">
        <v>103</v>
      </c>
      <c r="G15" s="2">
        <v>-7.96</v>
      </c>
    </row>
    <row r="16" spans="1:8" x14ac:dyDescent="0.3">
      <c r="B16" s="4">
        <v>45037</v>
      </c>
      <c r="C16" t="s">
        <v>47</v>
      </c>
      <c r="D16" t="s">
        <v>36</v>
      </c>
      <c r="E16" t="s">
        <v>103</v>
      </c>
      <c r="G16" s="2">
        <v>-43.16</v>
      </c>
    </row>
    <row r="17" spans="1:8" x14ac:dyDescent="0.3">
      <c r="B17" s="4">
        <v>45040</v>
      </c>
      <c r="C17" t="s">
        <v>47</v>
      </c>
      <c r="D17" t="s">
        <v>36</v>
      </c>
      <c r="E17" t="s">
        <v>104</v>
      </c>
      <c r="G17" s="2">
        <v>-10.38</v>
      </c>
    </row>
    <row r="18" spans="1:8" x14ac:dyDescent="0.3">
      <c r="B18" s="4">
        <v>45040</v>
      </c>
      <c r="C18" t="s">
        <v>47</v>
      </c>
      <c r="D18" t="s">
        <v>36</v>
      </c>
      <c r="E18" t="s">
        <v>102</v>
      </c>
      <c r="G18" s="2">
        <v>-41.41</v>
      </c>
    </row>
    <row r="19" spans="1:8" x14ac:dyDescent="0.3">
      <c r="B19" s="4">
        <v>45040</v>
      </c>
      <c r="C19" t="s">
        <v>47</v>
      </c>
      <c r="E19" t="s">
        <v>105</v>
      </c>
      <c r="G19" s="2">
        <v>-6.99</v>
      </c>
    </row>
    <row r="20" spans="1:8" x14ac:dyDescent="0.3">
      <c r="H20" s="2"/>
    </row>
    <row r="21" spans="1:8" x14ac:dyDescent="0.3">
      <c r="A21" t="s">
        <v>13</v>
      </c>
      <c r="H21" s="2">
        <f>SUM(G7:G19)</f>
        <v>-746.26999999999987</v>
      </c>
    </row>
    <row r="22" spans="1:8" x14ac:dyDescent="0.3">
      <c r="B22" s="4"/>
      <c r="G22" s="6"/>
      <c r="H22" s="2"/>
    </row>
    <row r="23" spans="1:8" x14ac:dyDescent="0.3">
      <c r="A23" t="s">
        <v>44</v>
      </c>
      <c r="B23" s="4">
        <v>45022</v>
      </c>
      <c r="C23" t="s">
        <v>49</v>
      </c>
      <c r="D23" s="5" t="s">
        <v>51</v>
      </c>
      <c r="E23" t="s">
        <v>52</v>
      </c>
      <c r="G23" s="6">
        <v>175</v>
      </c>
      <c r="H23" s="2"/>
    </row>
    <row r="24" spans="1:8" x14ac:dyDescent="0.3">
      <c r="B24" s="4">
        <v>45022</v>
      </c>
      <c r="C24" t="s">
        <v>49</v>
      </c>
      <c r="D24" s="5" t="s">
        <v>51</v>
      </c>
      <c r="E24" t="s">
        <v>53</v>
      </c>
      <c r="F24" t="s">
        <v>36</v>
      </c>
      <c r="G24" s="2">
        <v>100</v>
      </c>
      <c r="H24" s="2"/>
    </row>
    <row r="25" spans="1:8" x14ac:dyDescent="0.3">
      <c r="B25" s="4">
        <v>45022</v>
      </c>
      <c r="C25" t="s">
        <v>49</v>
      </c>
      <c r="D25" s="5" t="s">
        <v>51</v>
      </c>
      <c r="E25" t="s">
        <v>55</v>
      </c>
      <c r="G25" s="2">
        <v>175</v>
      </c>
      <c r="H25" s="2"/>
    </row>
    <row r="26" spans="1:8" x14ac:dyDescent="0.3">
      <c r="B26" s="4">
        <v>45022</v>
      </c>
      <c r="C26" t="s">
        <v>49</v>
      </c>
      <c r="D26" s="5" t="s">
        <v>87</v>
      </c>
      <c r="E26" t="s">
        <v>54</v>
      </c>
      <c r="G26" s="2">
        <v>175</v>
      </c>
      <c r="H26" s="2"/>
    </row>
    <row r="27" spans="1:8" x14ac:dyDescent="0.3">
      <c r="B27" s="4">
        <v>45022</v>
      </c>
      <c r="C27" t="s">
        <v>49</v>
      </c>
      <c r="D27" s="5" t="s">
        <v>88</v>
      </c>
      <c r="E27" t="s">
        <v>56</v>
      </c>
      <c r="G27" s="2">
        <v>350</v>
      </c>
      <c r="H27" s="2">
        <f>SUM(G23:G27)</f>
        <v>975</v>
      </c>
    </row>
    <row r="28" spans="1:8" x14ac:dyDescent="0.3">
      <c r="B28" s="4">
        <v>45033</v>
      </c>
      <c r="C28" t="s">
        <v>49</v>
      </c>
      <c r="D28" s="5" t="s">
        <v>51</v>
      </c>
      <c r="E28" t="s">
        <v>59</v>
      </c>
      <c r="G28" s="2">
        <v>275</v>
      </c>
      <c r="H28" s="2"/>
    </row>
    <row r="29" spans="1:8" x14ac:dyDescent="0.3">
      <c r="B29" s="4">
        <v>45033</v>
      </c>
      <c r="C29" t="s">
        <v>49</v>
      </c>
      <c r="D29" s="5" t="s">
        <v>51</v>
      </c>
      <c r="E29" t="s">
        <v>60</v>
      </c>
      <c r="G29" s="2">
        <v>175</v>
      </c>
      <c r="H29" s="2"/>
    </row>
    <row r="30" spans="1:8" x14ac:dyDescent="0.3">
      <c r="B30" s="4">
        <v>45033</v>
      </c>
      <c r="C30" t="s">
        <v>49</v>
      </c>
      <c r="D30" s="5" t="s">
        <v>51</v>
      </c>
      <c r="E30" t="s">
        <v>61</v>
      </c>
      <c r="G30" s="2">
        <v>175</v>
      </c>
      <c r="H30" s="2">
        <f>SUM(G28:G30)</f>
        <v>625</v>
      </c>
    </row>
    <row r="31" spans="1:8" x14ac:dyDescent="0.3">
      <c r="B31" s="4">
        <v>45034</v>
      </c>
      <c r="C31" t="s">
        <v>49</v>
      </c>
      <c r="D31" s="5" t="s">
        <v>87</v>
      </c>
      <c r="E31" t="s">
        <v>92</v>
      </c>
      <c r="G31" s="2">
        <v>175</v>
      </c>
      <c r="H31" s="2"/>
    </row>
    <row r="32" spans="1:8" x14ac:dyDescent="0.3">
      <c r="B32" s="4">
        <v>45034</v>
      </c>
      <c r="C32" t="s">
        <v>49</v>
      </c>
      <c r="D32" s="5" t="s">
        <v>88</v>
      </c>
      <c r="E32" t="s">
        <v>90</v>
      </c>
      <c r="G32" s="2">
        <v>100</v>
      </c>
      <c r="H32" s="2"/>
    </row>
    <row r="33" spans="1:11" x14ac:dyDescent="0.3">
      <c r="B33" s="4">
        <v>45034</v>
      </c>
      <c r="C33" t="s">
        <v>49</v>
      </c>
      <c r="D33" s="5" t="s">
        <v>87</v>
      </c>
      <c r="E33" t="s">
        <v>91</v>
      </c>
      <c r="G33" s="2">
        <v>100</v>
      </c>
      <c r="H33" s="2">
        <f>SUM(G31:G33)</f>
        <v>375</v>
      </c>
    </row>
    <row r="34" spans="1:11" x14ac:dyDescent="0.3">
      <c r="G34" s="2"/>
    </row>
    <row r="35" spans="1:11" x14ac:dyDescent="0.3">
      <c r="G35" s="2"/>
      <c r="H35" s="2"/>
    </row>
    <row r="36" spans="1:11" ht="15" thickBot="1" x14ac:dyDescent="0.35">
      <c r="A36" t="s">
        <v>93</v>
      </c>
      <c r="G36" s="2"/>
      <c r="H36" s="3">
        <f>SUM(H4:H33)</f>
        <v>6781.7500000000009</v>
      </c>
      <c r="J36" s="15"/>
      <c r="K36" s="2"/>
    </row>
    <row r="37" spans="1:11" ht="15" thickTop="1" x14ac:dyDescent="0.3">
      <c r="G37" s="2"/>
      <c r="H37" s="2"/>
    </row>
    <row r="38" spans="1:11" ht="7.5" customHeight="1" x14ac:dyDescent="0.3">
      <c r="A38" s="7"/>
      <c r="B38" s="7"/>
      <c r="C38" s="7"/>
      <c r="D38" s="7"/>
      <c r="E38" s="7"/>
      <c r="F38" s="7"/>
      <c r="G38" s="8"/>
      <c r="H38" s="8"/>
    </row>
    <row r="39" spans="1:11" ht="10.050000000000001" customHeight="1" thickBot="1" x14ac:dyDescent="0.35">
      <c r="A39" s="9"/>
      <c r="B39" s="9"/>
      <c r="C39" s="9"/>
      <c r="D39" s="9"/>
      <c r="E39" s="9"/>
      <c r="F39" s="9"/>
      <c r="G39" s="10"/>
      <c r="H39" s="10"/>
    </row>
    <row r="40" spans="1:11" x14ac:dyDescent="0.3">
      <c r="G40" s="2"/>
      <c r="H40" s="2"/>
    </row>
    <row r="41" spans="1:11" x14ac:dyDescent="0.3">
      <c r="A41" t="s">
        <v>20</v>
      </c>
      <c r="G41" s="2"/>
      <c r="H41" s="2"/>
    </row>
    <row r="42" spans="1:11" x14ac:dyDescent="0.3">
      <c r="A42" t="s">
        <v>21</v>
      </c>
      <c r="G42" s="2"/>
      <c r="H42" s="2">
        <v>2230</v>
      </c>
      <c r="I42" t="s">
        <v>36</v>
      </c>
    </row>
    <row r="43" spans="1:11" x14ac:dyDescent="0.3">
      <c r="A43" t="s">
        <v>22</v>
      </c>
      <c r="G43" s="2"/>
      <c r="H43" s="2">
        <v>0</v>
      </c>
    </row>
    <row r="44" spans="1:11" x14ac:dyDescent="0.3">
      <c r="A44" t="s">
        <v>23</v>
      </c>
      <c r="G44" s="2"/>
      <c r="H44" s="2">
        <v>0</v>
      </c>
    </row>
    <row r="45" spans="1:11" ht="15.6" x14ac:dyDescent="0.3">
      <c r="A45" t="s">
        <v>25</v>
      </c>
      <c r="G45" s="2"/>
      <c r="H45" s="11">
        <f>H36-H42</f>
        <v>4551.7500000000009</v>
      </c>
    </row>
    <row r="46" spans="1:11" x14ac:dyDescent="0.3">
      <c r="G46" s="2"/>
      <c r="H46" s="2"/>
    </row>
    <row r="47" spans="1:11" ht="15" thickBot="1" x14ac:dyDescent="0.35">
      <c r="A47" t="s">
        <v>93</v>
      </c>
      <c r="F47" s="2"/>
      <c r="G47" s="2"/>
      <c r="H47" s="3">
        <f>SUM(H42:H45)</f>
        <v>6781.7500000000009</v>
      </c>
    </row>
    <row r="48" spans="1:11" ht="15" thickTop="1" x14ac:dyDescent="0.3">
      <c r="G48" s="2"/>
      <c r="H48" s="2"/>
    </row>
    <row r="49" spans="1:8" x14ac:dyDescent="0.3">
      <c r="A49" t="s">
        <v>110</v>
      </c>
      <c r="G49" s="2"/>
      <c r="H49" s="2"/>
    </row>
    <row r="50" spans="1:8" x14ac:dyDescent="0.3">
      <c r="A50" t="s">
        <v>36</v>
      </c>
    </row>
    <row r="51" spans="1:8" x14ac:dyDescent="0.3">
      <c r="B51" s="4">
        <v>45048</v>
      </c>
      <c r="C51" t="s">
        <v>101</v>
      </c>
      <c r="E51" t="s">
        <v>72</v>
      </c>
      <c r="G51" s="6">
        <v>-25</v>
      </c>
    </row>
    <row r="52" spans="1:8" x14ac:dyDescent="0.3">
      <c r="B52" s="4">
        <v>45049</v>
      </c>
      <c r="C52" t="s">
        <v>101</v>
      </c>
      <c r="E52" t="s">
        <v>58</v>
      </c>
      <c r="G52" s="6">
        <v>-97.79</v>
      </c>
    </row>
    <row r="53" spans="1:8" x14ac:dyDescent="0.3">
      <c r="B53" s="4">
        <v>45050</v>
      </c>
      <c r="C53" t="s">
        <v>101</v>
      </c>
      <c r="E53" t="s">
        <v>106</v>
      </c>
      <c r="G53" s="6">
        <v>-22.07</v>
      </c>
    </row>
    <row r="54" spans="1:8" x14ac:dyDescent="0.3">
      <c r="B54" s="4">
        <v>45050</v>
      </c>
      <c r="C54" t="s">
        <v>101</v>
      </c>
      <c r="E54" t="s">
        <v>107</v>
      </c>
      <c r="G54" s="6">
        <v>-4.9000000000000004</v>
      </c>
    </row>
    <row r="55" spans="1:8" x14ac:dyDescent="0.3">
      <c r="B55" s="4">
        <v>45050</v>
      </c>
      <c r="C55" t="s">
        <v>101</v>
      </c>
      <c r="E55" t="s">
        <v>106</v>
      </c>
      <c r="G55" s="6">
        <v>-165.78</v>
      </c>
    </row>
    <row r="56" spans="1:8" x14ac:dyDescent="0.3">
      <c r="B56" s="4">
        <v>45050</v>
      </c>
      <c r="C56" t="s">
        <v>101</v>
      </c>
      <c r="E56" t="s">
        <v>49</v>
      </c>
      <c r="G56" s="6">
        <v>1630</v>
      </c>
      <c r="H56" t="s">
        <v>112</v>
      </c>
    </row>
    <row r="57" spans="1:8" x14ac:dyDescent="0.3">
      <c r="B57" s="4">
        <v>45051</v>
      </c>
      <c r="C57" t="s">
        <v>101</v>
      </c>
      <c r="E57" t="s">
        <v>106</v>
      </c>
      <c r="G57" s="6">
        <v>-21.47</v>
      </c>
    </row>
    <row r="58" spans="1:8" x14ac:dyDescent="0.3">
      <c r="B58" s="4">
        <v>45051</v>
      </c>
      <c r="C58" t="s">
        <v>101</v>
      </c>
      <c r="E58" t="s">
        <v>108</v>
      </c>
      <c r="G58" s="6">
        <v>-38.03</v>
      </c>
    </row>
    <row r="59" spans="1:8" x14ac:dyDescent="0.3">
      <c r="B59" s="4">
        <v>45054</v>
      </c>
      <c r="C59" t="s">
        <v>101</v>
      </c>
      <c r="E59" t="s">
        <v>109</v>
      </c>
      <c r="G59" s="6">
        <v>-40.76</v>
      </c>
    </row>
    <row r="60" spans="1:8" x14ac:dyDescent="0.3">
      <c r="B60" s="4"/>
      <c r="D60" s="5"/>
      <c r="G60" s="2"/>
    </row>
    <row r="61" spans="1:8" x14ac:dyDescent="0.3">
      <c r="H61" s="2">
        <f>SUM(G47:H60)</f>
        <v>7995.9500000000016</v>
      </c>
    </row>
    <row r="62" spans="1:8" x14ac:dyDescent="0.3">
      <c r="G62" s="5" t="s">
        <v>94</v>
      </c>
      <c r="H62" s="2"/>
    </row>
    <row r="63" spans="1:8" x14ac:dyDescent="0.3">
      <c r="A63" t="s">
        <v>36</v>
      </c>
    </row>
    <row r="64" spans="1:8" x14ac:dyDescent="0.3">
      <c r="B64" s="12" t="s">
        <v>36</v>
      </c>
    </row>
    <row r="66" spans="1:8" x14ac:dyDescent="0.3">
      <c r="G66" s="2"/>
    </row>
    <row r="67" spans="1:8" x14ac:dyDescent="0.3">
      <c r="A67" t="s">
        <v>29</v>
      </c>
      <c r="G67" s="2"/>
    </row>
    <row r="68" spans="1:8" x14ac:dyDescent="0.3">
      <c r="B68" s="4">
        <v>45036</v>
      </c>
      <c r="C68" t="s">
        <v>32</v>
      </c>
      <c r="E68" t="s">
        <v>66</v>
      </c>
      <c r="F68" t="s">
        <v>131</v>
      </c>
      <c r="G68" s="6">
        <f>-1002+100</f>
        <v>-902</v>
      </c>
    </row>
    <row r="69" spans="1:8" x14ac:dyDescent="0.3">
      <c r="B69" s="4"/>
    </row>
    <row r="70" spans="1:8" x14ac:dyDescent="0.3">
      <c r="G70" s="2"/>
    </row>
    <row r="71" spans="1:8" x14ac:dyDescent="0.3">
      <c r="G71" s="5" t="s">
        <v>111</v>
      </c>
      <c r="H71" s="2">
        <f>SUM(G66:G70)+H61</f>
        <v>7093.9500000000016</v>
      </c>
    </row>
    <row r="72" spans="1:8" x14ac:dyDescent="0.3">
      <c r="G72" s="5" t="s">
        <v>81</v>
      </c>
      <c r="H72" s="13">
        <f>-2230-75</f>
        <v>-2305</v>
      </c>
    </row>
    <row r="73" spans="1:8" x14ac:dyDescent="0.3">
      <c r="G73" s="5" t="s">
        <v>82</v>
      </c>
      <c r="H73" s="2">
        <f>SUM(H71:H72)</f>
        <v>4788.9500000000016</v>
      </c>
    </row>
  </sheetData>
  <pageMargins left="0.7" right="0.7" top="0.75" bottom="0.75" header="0.3" footer="0.3"/>
  <pageSetup scale="63" orientation="portrait" r:id="rId1"/>
  <headerFooter>
    <oddHeader>&amp;LNH Cursillo Committee
Citizen's Bank Checking&amp;C
Treasurer's Report as of 04/11
/2023&amp;Rblr</oddHeader>
  </headerFooter>
  <ignoredErrors>
    <ignoredError sqref="H27:H33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0C07-D752-4464-BF39-2D0A4F682F70}">
  <sheetPr>
    <tabColor theme="4" tint="0.59999389629810485"/>
  </sheetPr>
  <dimension ref="A1:H30"/>
  <sheetViews>
    <sheetView topLeftCell="A7" workbookViewId="0">
      <selection activeCell="F12" sqref="F12"/>
    </sheetView>
  </sheetViews>
  <sheetFormatPr defaultRowHeight="14.4" x14ac:dyDescent="0.3"/>
  <cols>
    <col min="1" max="1" width="24.109375" customWidth="1"/>
    <col min="3" max="3" width="10.44140625" customWidth="1"/>
    <col min="4" max="5" width="9.77734375" bestFit="1" customWidth="1"/>
    <col min="6" max="6" width="9.109375" bestFit="1" customWidth="1"/>
  </cols>
  <sheetData>
    <row r="1" spans="1:8" x14ac:dyDescent="0.3">
      <c r="A1" t="s">
        <v>73</v>
      </c>
    </row>
    <row r="2" spans="1:8" x14ac:dyDescent="0.3">
      <c r="A2" t="s">
        <v>78</v>
      </c>
    </row>
    <row r="5" spans="1:8" x14ac:dyDescent="0.3">
      <c r="A5" s="14" t="s">
        <v>64</v>
      </c>
      <c r="B5" t="s">
        <v>36</v>
      </c>
    </row>
    <row r="6" spans="1:8" x14ac:dyDescent="0.3">
      <c r="A6" t="s">
        <v>52</v>
      </c>
      <c r="D6" s="6">
        <v>175</v>
      </c>
    </row>
    <row r="7" spans="1:8" x14ac:dyDescent="0.3">
      <c r="A7" t="s">
        <v>53</v>
      </c>
      <c r="D7" s="2">
        <v>100</v>
      </c>
    </row>
    <row r="8" spans="1:8" x14ac:dyDescent="0.3">
      <c r="A8" t="s">
        <v>55</v>
      </c>
      <c r="D8" s="2">
        <v>175</v>
      </c>
      <c r="E8" t="s">
        <v>36</v>
      </c>
    </row>
    <row r="9" spans="1:8" x14ac:dyDescent="0.3">
      <c r="A9" t="s">
        <v>59</v>
      </c>
      <c r="D9" s="2">
        <v>275</v>
      </c>
      <c r="E9" t="s">
        <v>86</v>
      </c>
    </row>
    <row r="10" spans="1:8" x14ac:dyDescent="0.3">
      <c r="A10" t="s">
        <v>60</v>
      </c>
      <c r="D10" s="2">
        <v>175</v>
      </c>
    </row>
    <row r="11" spans="1:8" x14ac:dyDescent="0.3">
      <c r="A11" t="s">
        <v>61</v>
      </c>
      <c r="D11" s="13">
        <v>175</v>
      </c>
    </row>
    <row r="13" spans="1:8" x14ac:dyDescent="0.3">
      <c r="B13" t="s">
        <v>62</v>
      </c>
      <c r="E13" s="2">
        <f>SUM(D6:D12)</f>
        <v>1075</v>
      </c>
      <c r="F13" s="2" t="s">
        <v>76</v>
      </c>
      <c r="G13" s="2"/>
    </row>
    <row r="14" spans="1:8" x14ac:dyDescent="0.3">
      <c r="H14" t="s">
        <v>77</v>
      </c>
    </row>
    <row r="15" spans="1:8" x14ac:dyDescent="0.3">
      <c r="A15" s="14" t="s">
        <v>63</v>
      </c>
      <c r="D15" s="2"/>
    </row>
    <row r="16" spans="1:8" x14ac:dyDescent="0.3">
      <c r="A16" t="s">
        <v>65</v>
      </c>
      <c r="D16" s="2">
        <v>-100</v>
      </c>
    </row>
    <row r="17" spans="1:8" x14ac:dyDescent="0.3">
      <c r="A17" t="s">
        <v>66</v>
      </c>
      <c r="D17" s="2">
        <f>-1002+100</f>
        <v>-902</v>
      </c>
      <c r="E17" t="s">
        <v>69</v>
      </c>
      <c r="H17" t="s">
        <v>36</v>
      </c>
    </row>
    <row r="18" spans="1:8" x14ac:dyDescent="0.3">
      <c r="A18" t="s">
        <v>42</v>
      </c>
      <c r="D18" s="6">
        <v>-465.95</v>
      </c>
      <c r="E18" t="s">
        <v>74</v>
      </c>
    </row>
    <row r="19" spans="1:8" x14ac:dyDescent="0.3">
      <c r="A19" t="s">
        <v>67</v>
      </c>
      <c r="D19" s="2">
        <v>-295.95999999999998</v>
      </c>
    </row>
    <row r="20" spans="1:8" x14ac:dyDescent="0.3">
      <c r="A20" t="s">
        <v>48</v>
      </c>
      <c r="D20" s="2">
        <v>-254.65</v>
      </c>
    </row>
    <row r="21" spans="1:8" x14ac:dyDescent="0.3">
      <c r="A21" t="s">
        <v>58</v>
      </c>
      <c r="D21" s="2">
        <v>-48.89</v>
      </c>
    </row>
    <row r="22" spans="1:8" x14ac:dyDescent="0.3">
      <c r="A22" t="s">
        <v>72</v>
      </c>
      <c r="D22" s="2">
        <v>-25</v>
      </c>
    </row>
    <row r="23" spans="1:8" x14ac:dyDescent="0.3">
      <c r="A23" t="s">
        <v>133</v>
      </c>
      <c r="D23" s="13">
        <v>-379.4</v>
      </c>
    </row>
    <row r="25" spans="1:8" x14ac:dyDescent="0.3">
      <c r="B25" t="s">
        <v>68</v>
      </c>
      <c r="E25" s="2">
        <f>SUM(D16:D23)</f>
        <v>-2471.8500000000004</v>
      </c>
    </row>
    <row r="28" spans="1:8" x14ac:dyDescent="0.3">
      <c r="D28" s="5" t="s">
        <v>84</v>
      </c>
      <c r="E28" s="2">
        <f>E13+E25</f>
        <v>-1396.8500000000004</v>
      </c>
    </row>
    <row r="29" spans="1:8" x14ac:dyDescent="0.3">
      <c r="D29" s="5" t="s">
        <v>182</v>
      </c>
      <c r="E29" s="13">
        <f>-D18</f>
        <v>465.95</v>
      </c>
    </row>
    <row r="30" spans="1:8" x14ac:dyDescent="0.3">
      <c r="D30" s="5" t="s">
        <v>85</v>
      </c>
      <c r="E30" s="2">
        <f>E28+E29</f>
        <v>-930.90000000000032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FF5E1-ACBA-45D8-935C-376521AB226E}">
  <sheetPr>
    <pageSetUpPr fitToPage="1"/>
  </sheetPr>
  <dimension ref="A1:H61"/>
  <sheetViews>
    <sheetView showWhiteSpace="0" view="pageLayout" zoomScaleNormal="100" workbookViewId="0">
      <selection activeCell="E10" sqref="E10"/>
    </sheetView>
  </sheetViews>
  <sheetFormatPr defaultRowHeight="14.4" x14ac:dyDescent="0.3"/>
  <cols>
    <col min="1" max="1" width="23.21875" customWidth="1"/>
    <col min="2" max="2" width="13.77734375" customWidth="1"/>
    <col min="5" max="5" width="27.77734375" customWidth="1"/>
    <col min="6" max="6" width="19.77734375" customWidth="1"/>
    <col min="7" max="7" width="10.109375" customWidth="1"/>
    <col min="8" max="8" width="10.44140625" bestFit="1" customWidth="1"/>
  </cols>
  <sheetData>
    <row r="1" spans="1:8" x14ac:dyDescent="0.3">
      <c r="B1" s="1" t="s">
        <v>0</v>
      </c>
      <c r="C1" s="1" t="s">
        <v>1</v>
      </c>
      <c r="E1" t="s">
        <v>2</v>
      </c>
      <c r="F1" t="s">
        <v>3</v>
      </c>
      <c r="G1" s="2" t="s">
        <v>4</v>
      </c>
      <c r="H1" s="2" t="s">
        <v>5</v>
      </c>
    </row>
    <row r="2" spans="1:8" ht="15" thickBot="1" x14ac:dyDescent="0.35">
      <c r="A2" t="s">
        <v>6</v>
      </c>
      <c r="G2" s="2"/>
      <c r="H2" s="3">
        <v>6569.58</v>
      </c>
    </row>
    <row r="3" spans="1:8" ht="15" thickTop="1" x14ac:dyDescent="0.3">
      <c r="A3" t="s">
        <v>7</v>
      </c>
      <c r="G3" s="2"/>
      <c r="H3" s="2"/>
    </row>
    <row r="4" spans="1:8" x14ac:dyDescent="0.3">
      <c r="G4" s="2"/>
      <c r="H4" s="2"/>
    </row>
    <row r="5" spans="1:8" x14ac:dyDescent="0.3">
      <c r="A5" t="s">
        <v>45</v>
      </c>
      <c r="B5" s="4">
        <v>44995</v>
      </c>
      <c r="C5" t="s">
        <v>32</v>
      </c>
      <c r="E5" t="s">
        <v>37</v>
      </c>
      <c r="F5" t="s">
        <v>42</v>
      </c>
      <c r="G5" s="6">
        <v>-465.95</v>
      </c>
      <c r="H5" s="2"/>
    </row>
    <row r="6" spans="1:8" x14ac:dyDescent="0.3">
      <c r="B6" s="4">
        <v>44995</v>
      </c>
      <c r="C6" t="s">
        <v>32</v>
      </c>
      <c r="E6" t="s">
        <v>38</v>
      </c>
      <c r="F6" t="s">
        <v>43</v>
      </c>
      <c r="G6" s="2">
        <v>-295.95999999999998</v>
      </c>
      <c r="H6" s="2"/>
    </row>
    <row r="7" spans="1:8" x14ac:dyDescent="0.3">
      <c r="A7" t="s">
        <v>36</v>
      </c>
      <c r="B7" s="4">
        <v>45016</v>
      </c>
      <c r="C7" t="s">
        <v>47</v>
      </c>
      <c r="E7" t="s">
        <v>15</v>
      </c>
      <c r="F7" t="s">
        <v>48</v>
      </c>
      <c r="G7" s="2">
        <v>-254.65</v>
      </c>
    </row>
    <row r="8" spans="1:8" x14ac:dyDescent="0.3">
      <c r="G8" s="2"/>
      <c r="H8" s="2"/>
    </row>
    <row r="9" spans="1:8" x14ac:dyDescent="0.3">
      <c r="A9" t="s">
        <v>13</v>
      </c>
      <c r="H9" s="2">
        <f>SUM(G5:G7)</f>
        <v>-1016.56</v>
      </c>
    </row>
    <row r="11" spans="1:8" x14ac:dyDescent="0.3">
      <c r="B11" s="4"/>
      <c r="G11" s="6"/>
      <c r="H11" s="2"/>
    </row>
    <row r="12" spans="1:8" x14ac:dyDescent="0.3">
      <c r="B12" s="4"/>
      <c r="G12" s="6"/>
      <c r="H12" s="2"/>
    </row>
    <row r="13" spans="1:8" x14ac:dyDescent="0.3">
      <c r="A13" t="s">
        <v>44</v>
      </c>
      <c r="G13" s="2"/>
      <c r="H13" s="2"/>
    </row>
    <row r="14" spans="1:8" x14ac:dyDescent="0.3">
      <c r="B14" s="4"/>
      <c r="G14" s="2"/>
      <c r="H14" s="2"/>
    </row>
    <row r="15" spans="1:8" x14ac:dyDescent="0.3">
      <c r="B15" s="4"/>
      <c r="G15" s="6"/>
      <c r="H15" s="2"/>
    </row>
    <row r="16" spans="1:8" x14ac:dyDescent="0.3">
      <c r="B16" s="4"/>
      <c r="G16" s="2"/>
      <c r="H16" s="2"/>
    </row>
    <row r="17" spans="1:8" x14ac:dyDescent="0.3">
      <c r="A17" t="s">
        <v>18</v>
      </c>
      <c r="G17" s="2"/>
      <c r="H17" s="2">
        <f>SUM(G14:G15)</f>
        <v>0</v>
      </c>
    </row>
    <row r="18" spans="1:8" x14ac:dyDescent="0.3">
      <c r="G18" s="2"/>
      <c r="H18" s="2"/>
    </row>
    <row r="19" spans="1:8" x14ac:dyDescent="0.3">
      <c r="G19" s="2"/>
      <c r="H19" s="2"/>
    </row>
    <row r="20" spans="1:8" ht="15" thickBot="1" x14ac:dyDescent="0.35">
      <c r="A20" t="s">
        <v>46</v>
      </c>
      <c r="G20" s="2"/>
      <c r="H20" s="3">
        <f>SUM(H2:H18)</f>
        <v>5553.02</v>
      </c>
    </row>
    <row r="21" spans="1:8" ht="15" thickTop="1" x14ac:dyDescent="0.3">
      <c r="G21" s="2"/>
      <c r="H21" s="2"/>
    </row>
    <row r="22" spans="1:8" ht="7.5" customHeight="1" x14ac:dyDescent="0.3">
      <c r="A22" s="7"/>
      <c r="B22" s="7"/>
      <c r="C22" s="7"/>
      <c r="D22" s="7"/>
      <c r="E22" s="7"/>
      <c r="F22" s="7"/>
      <c r="G22" s="8"/>
      <c r="H22" s="8"/>
    </row>
    <row r="23" spans="1:8" ht="10.050000000000001" customHeight="1" thickBot="1" x14ac:dyDescent="0.35">
      <c r="A23" s="9"/>
      <c r="B23" s="9"/>
      <c r="C23" s="9"/>
      <c r="D23" s="9"/>
      <c r="E23" s="9"/>
      <c r="F23" s="9"/>
      <c r="G23" s="10"/>
      <c r="H23" s="10"/>
    </row>
    <row r="24" spans="1:8" x14ac:dyDescent="0.3">
      <c r="G24" s="2"/>
      <c r="H24" s="2"/>
    </row>
    <row r="25" spans="1:8" x14ac:dyDescent="0.3">
      <c r="A25" t="s">
        <v>20</v>
      </c>
      <c r="G25" s="2"/>
      <c r="H25" s="2"/>
    </row>
    <row r="26" spans="1:8" x14ac:dyDescent="0.3">
      <c r="A26" t="s">
        <v>21</v>
      </c>
      <c r="G26" s="2"/>
      <c r="H26" s="2">
        <v>2230</v>
      </c>
    </row>
    <row r="27" spans="1:8" x14ac:dyDescent="0.3">
      <c r="A27" t="s">
        <v>22</v>
      </c>
      <c r="G27" s="2"/>
      <c r="H27" s="2">
        <v>0</v>
      </c>
    </row>
    <row r="28" spans="1:8" x14ac:dyDescent="0.3">
      <c r="A28" t="s">
        <v>23</v>
      </c>
      <c r="G28" s="2"/>
      <c r="H28" s="2">
        <v>0</v>
      </c>
    </row>
    <row r="29" spans="1:8" ht="15.6" x14ac:dyDescent="0.3">
      <c r="A29" t="s">
        <v>25</v>
      </c>
      <c r="G29" s="2"/>
      <c r="H29" s="11">
        <f>H20-H26</f>
        <v>3323.0200000000004</v>
      </c>
    </row>
    <row r="30" spans="1:8" x14ac:dyDescent="0.3">
      <c r="G30" s="2"/>
      <c r="H30" s="2"/>
    </row>
    <row r="31" spans="1:8" ht="15" thickBot="1" x14ac:dyDescent="0.35">
      <c r="A31" t="s">
        <v>46</v>
      </c>
      <c r="F31" s="2"/>
      <c r="G31" s="2"/>
      <c r="H31" s="3">
        <f>SUM(H26:H29)</f>
        <v>5553.02</v>
      </c>
    </row>
    <row r="32" spans="1:8" ht="15" thickTop="1" x14ac:dyDescent="0.3">
      <c r="G32" s="2"/>
      <c r="H32" s="2"/>
    </row>
    <row r="33" spans="1:8" x14ac:dyDescent="0.3">
      <c r="A33" t="s">
        <v>29</v>
      </c>
      <c r="G33" s="2"/>
      <c r="H33" s="2"/>
    </row>
    <row r="34" spans="1:8" x14ac:dyDescent="0.3">
      <c r="B34" s="4">
        <v>45022</v>
      </c>
      <c r="C34" t="s">
        <v>49</v>
      </c>
      <c r="E34" t="s">
        <v>50</v>
      </c>
      <c r="F34" t="s">
        <v>57</v>
      </c>
    </row>
    <row r="35" spans="1:8" x14ac:dyDescent="0.3">
      <c r="A35" t="s">
        <v>36</v>
      </c>
      <c r="C35" t="s">
        <v>36</v>
      </c>
      <c r="D35" s="5" t="s">
        <v>51</v>
      </c>
      <c r="E35" t="s">
        <v>52</v>
      </c>
      <c r="G35" s="6">
        <v>175</v>
      </c>
    </row>
    <row r="36" spans="1:8" x14ac:dyDescent="0.3">
      <c r="D36" s="5" t="s">
        <v>51</v>
      </c>
      <c r="E36" t="s">
        <v>53</v>
      </c>
      <c r="F36" t="s">
        <v>36</v>
      </c>
      <c r="G36" s="2">
        <v>100</v>
      </c>
    </row>
    <row r="37" spans="1:8" x14ac:dyDescent="0.3">
      <c r="D37" s="5" t="s">
        <v>51</v>
      </c>
      <c r="E37" t="s">
        <v>55</v>
      </c>
      <c r="G37" s="2">
        <v>175</v>
      </c>
    </row>
    <row r="38" spans="1:8" x14ac:dyDescent="0.3">
      <c r="D38" s="5" t="s">
        <v>70</v>
      </c>
      <c r="E38" t="s">
        <v>54</v>
      </c>
      <c r="G38" s="2">
        <v>175</v>
      </c>
    </row>
    <row r="39" spans="1:8" x14ac:dyDescent="0.3">
      <c r="B39" s="4"/>
      <c r="D39" s="5" t="s">
        <v>71</v>
      </c>
      <c r="E39" t="s">
        <v>56</v>
      </c>
      <c r="G39" s="2">
        <v>350</v>
      </c>
    </row>
    <row r="40" spans="1:8" x14ac:dyDescent="0.3">
      <c r="B40" s="4">
        <v>45019</v>
      </c>
      <c r="C40" t="s">
        <v>47</v>
      </c>
      <c r="D40" s="5"/>
      <c r="E40" t="s">
        <v>58</v>
      </c>
      <c r="G40" s="2">
        <v>-48.89</v>
      </c>
    </row>
    <row r="42" spans="1:8" x14ac:dyDescent="0.3">
      <c r="G42" s="5" t="s">
        <v>39</v>
      </c>
      <c r="H42" s="2">
        <f>SUM(G31:H40)</f>
        <v>6479.13</v>
      </c>
    </row>
    <row r="43" spans="1:8" x14ac:dyDescent="0.3">
      <c r="H43" s="2"/>
    </row>
    <row r="44" spans="1:8" x14ac:dyDescent="0.3">
      <c r="A44" t="s">
        <v>36</v>
      </c>
      <c r="B44" s="12" t="s">
        <v>36</v>
      </c>
    </row>
    <row r="51" spans="1:8" x14ac:dyDescent="0.3">
      <c r="A51" t="s">
        <v>79</v>
      </c>
      <c r="E51" t="s">
        <v>59</v>
      </c>
      <c r="G51" s="2">
        <v>275</v>
      </c>
    </row>
    <row r="52" spans="1:8" x14ac:dyDescent="0.3">
      <c r="E52" t="s">
        <v>60</v>
      </c>
      <c r="G52" s="2">
        <v>175</v>
      </c>
    </row>
    <row r="53" spans="1:8" x14ac:dyDescent="0.3">
      <c r="E53" t="s">
        <v>61</v>
      </c>
      <c r="G53" s="2">
        <v>175</v>
      </c>
    </row>
    <row r="55" spans="1:8" x14ac:dyDescent="0.3">
      <c r="A55" t="s">
        <v>80</v>
      </c>
      <c r="E55" t="s">
        <v>72</v>
      </c>
      <c r="G55" s="2">
        <v>-25</v>
      </c>
    </row>
    <row r="56" spans="1:8" x14ac:dyDescent="0.3">
      <c r="E56" t="s">
        <v>75</v>
      </c>
      <c r="G56" s="2">
        <v>-200</v>
      </c>
    </row>
    <row r="57" spans="1:8" x14ac:dyDescent="0.3">
      <c r="E57" t="s">
        <v>66</v>
      </c>
      <c r="G57" s="2">
        <f>-1002+100</f>
        <v>-902</v>
      </c>
    </row>
    <row r="59" spans="1:8" x14ac:dyDescent="0.3">
      <c r="G59" t="s">
        <v>83</v>
      </c>
      <c r="H59" s="2">
        <f>SUM(G51:G57)+H42</f>
        <v>5977.13</v>
      </c>
    </row>
    <row r="60" spans="1:8" x14ac:dyDescent="0.3">
      <c r="G60" s="5" t="s">
        <v>81</v>
      </c>
      <c r="H60" s="13">
        <v>-2230</v>
      </c>
    </row>
    <row r="61" spans="1:8" x14ac:dyDescent="0.3">
      <c r="G61" s="5" t="s">
        <v>82</v>
      </c>
      <c r="H61" s="2">
        <f>SUM(H59:H60)</f>
        <v>3747.13</v>
      </c>
    </row>
  </sheetData>
  <pageMargins left="0.7" right="0.7" top="0.75" bottom="0.75" header="0.3" footer="0.3"/>
  <pageSetup scale="72" orientation="portrait" r:id="rId1"/>
  <headerFooter>
    <oddHeader>&amp;LNH Cursillo Committee
Citizen's Bank Checking&amp;C
Treasurer's Report as of 04/11
/2023&amp;Rblr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6A7B-8DE0-47CD-886A-CBC4882996D2}">
  <sheetPr>
    <pageSetUpPr fitToPage="1"/>
  </sheetPr>
  <dimension ref="A1:S84"/>
  <sheetViews>
    <sheetView showWhiteSpace="0" topLeftCell="A52" zoomScaleNormal="100" workbookViewId="0">
      <selection activeCell="J15" sqref="J15"/>
    </sheetView>
  </sheetViews>
  <sheetFormatPr defaultRowHeight="14.4" x14ac:dyDescent="0.3"/>
  <cols>
    <col min="1" max="1" width="23.21875" customWidth="1"/>
    <col min="2" max="2" width="13.77734375" customWidth="1"/>
    <col min="3" max="3" width="9.21875" customWidth="1"/>
    <col min="4" max="4" width="7.21875" customWidth="1"/>
    <col min="5" max="5" width="27.77734375" customWidth="1"/>
    <col min="6" max="6" width="26.21875" bestFit="1" customWidth="1"/>
    <col min="7" max="7" width="21.5546875" customWidth="1"/>
    <col min="8" max="8" width="12.6640625" bestFit="1" customWidth="1"/>
    <col min="10" max="10" width="9.109375" bestFit="1" customWidth="1"/>
    <col min="11" max="11" width="9.77734375" bestFit="1" customWidth="1"/>
    <col min="12" max="12" width="13.6640625" customWidth="1"/>
    <col min="16" max="16" width="12.5546875" customWidth="1"/>
    <col min="18" max="18" width="10.6640625" customWidth="1"/>
  </cols>
  <sheetData>
    <row r="1" spans="1:19" ht="33.450000000000003" customHeight="1" x14ac:dyDescent="0.4">
      <c r="A1" t="s">
        <v>128</v>
      </c>
      <c r="E1" s="26" t="s">
        <v>360</v>
      </c>
      <c r="G1" t="s">
        <v>130</v>
      </c>
    </row>
    <row r="2" spans="1:19" ht="18.45" customHeight="1" x14ac:dyDescent="0.3">
      <c r="A2" t="s">
        <v>129</v>
      </c>
    </row>
    <row r="3" spans="1:19" x14ac:dyDescent="0.3">
      <c r="B3" s="24" t="s">
        <v>0</v>
      </c>
      <c r="C3" s="24" t="s">
        <v>1</v>
      </c>
      <c r="D3" s="25"/>
      <c r="E3" s="25" t="s">
        <v>2</v>
      </c>
      <c r="F3" s="25" t="s">
        <v>3</v>
      </c>
      <c r="G3" s="23" t="s">
        <v>4</v>
      </c>
      <c r="H3" s="23" t="s">
        <v>5</v>
      </c>
    </row>
    <row r="4" spans="1:19" ht="15" thickBot="1" x14ac:dyDescent="0.35">
      <c r="A4" t="s">
        <v>6</v>
      </c>
      <c r="G4" s="2"/>
      <c r="H4" s="3">
        <v>5106.7300000000014</v>
      </c>
    </row>
    <row r="5" spans="1:19" ht="15" thickTop="1" x14ac:dyDescent="0.3">
      <c r="G5" s="2"/>
      <c r="H5" s="2"/>
    </row>
    <row r="6" spans="1:19" x14ac:dyDescent="0.3">
      <c r="A6" t="s">
        <v>113</v>
      </c>
      <c r="G6" s="2"/>
      <c r="H6" s="2"/>
    </row>
    <row r="7" spans="1:19" x14ac:dyDescent="0.3">
      <c r="G7" s="2"/>
      <c r="H7" s="2"/>
    </row>
    <row r="8" spans="1:19" x14ac:dyDescent="0.3">
      <c r="A8" t="s">
        <v>45</v>
      </c>
      <c r="B8" s="4">
        <v>45384</v>
      </c>
      <c r="C8">
        <v>5023</v>
      </c>
      <c r="E8" t="s">
        <v>328</v>
      </c>
      <c r="F8" s="21" t="s">
        <v>329</v>
      </c>
      <c r="G8" s="2">
        <v>-91.03</v>
      </c>
      <c r="H8" s="2"/>
    </row>
    <row r="9" spans="1:19" x14ac:dyDescent="0.3">
      <c r="B9" s="4">
        <v>45407</v>
      </c>
      <c r="C9">
        <v>5027</v>
      </c>
      <c r="E9" t="s">
        <v>371</v>
      </c>
      <c r="F9" s="21" t="s">
        <v>372</v>
      </c>
      <c r="G9" s="2">
        <v>-19.04</v>
      </c>
      <c r="H9" s="2"/>
    </row>
    <row r="10" spans="1:19" x14ac:dyDescent="0.3">
      <c r="H10" s="2"/>
      <c r="L10" s="4"/>
      <c r="R10" s="18"/>
    </row>
    <row r="11" spans="1:19" x14ac:dyDescent="0.3">
      <c r="A11" t="s">
        <v>13</v>
      </c>
      <c r="H11" s="2">
        <f>SUM(G8:G9)</f>
        <v>-110.07</v>
      </c>
      <c r="L11" s="4"/>
      <c r="R11" s="18"/>
    </row>
    <row r="12" spans="1:19" x14ac:dyDescent="0.3">
      <c r="B12" s="4"/>
      <c r="G12" s="2"/>
      <c r="H12" s="2"/>
      <c r="L12" s="4"/>
      <c r="R12" s="18"/>
    </row>
    <row r="13" spans="1:19" x14ac:dyDescent="0.3">
      <c r="A13" t="s">
        <v>44</v>
      </c>
      <c r="B13" s="4">
        <v>45387</v>
      </c>
      <c r="D13" s="21"/>
      <c r="E13" s="31" t="s">
        <v>342</v>
      </c>
      <c r="F13" t="s">
        <v>325</v>
      </c>
      <c r="G13" s="34">
        <v>200</v>
      </c>
      <c r="I13" s="31"/>
      <c r="J13" s="32"/>
      <c r="K13" s="65"/>
      <c r="L13" s="31"/>
      <c r="M13" s="30"/>
      <c r="N13" s="34"/>
      <c r="R13" s="18"/>
      <c r="S13" s="18"/>
    </row>
    <row r="14" spans="1:19" x14ac:dyDescent="0.3">
      <c r="B14" s="4">
        <v>45387</v>
      </c>
      <c r="D14" s="21"/>
      <c r="E14" s="31" t="s">
        <v>343</v>
      </c>
      <c r="F14" t="s">
        <v>325</v>
      </c>
      <c r="G14" s="34">
        <v>200</v>
      </c>
      <c r="I14" s="31"/>
      <c r="J14" s="32"/>
      <c r="K14" s="65"/>
      <c r="L14" s="31"/>
      <c r="M14" s="30"/>
      <c r="N14" s="34"/>
      <c r="Q14" s="18"/>
      <c r="S14" s="18"/>
    </row>
    <row r="15" spans="1:19" x14ac:dyDescent="0.3">
      <c r="B15" s="4">
        <v>45387</v>
      </c>
      <c r="D15" s="21"/>
      <c r="E15" s="31" t="s">
        <v>344</v>
      </c>
      <c r="F15" t="s">
        <v>325</v>
      </c>
      <c r="G15" s="34">
        <v>200</v>
      </c>
      <c r="I15" s="31"/>
      <c r="J15" s="32"/>
      <c r="K15" s="65"/>
      <c r="L15" s="31"/>
      <c r="M15" s="30"/>
      <c r="N15" s="34"/>
      <c r="Q15" s="18"/>
      <c r="S15" s="18"/>
    </row>
    <row r="16" spans="1:19" x14ac:dyDescent="0.3">
      <c r="B16" s="4">
        <v>45387</v>
      </c>
      <c r="D16" s="21"/>
      <c r="E16" s="31" t="s">
        <v>345</v>
      </c>
      <c r="F16" t="s">
        <v>325</v>
      </c>
      <c r="G16" s="34">
        <v>200</v>
      </c>
      <c r="I16" s="31"/>
      <c r="J16" s="32"/>
      <c r="K16" s="65"/>
      <c r="L16" s="31"/>
      <c r="M16" s="30"/>
      <c r="N16" s="34"/>
      <c r="R16" s="18"/>
      <c r="S16" s="18"/>
    </row>
    <row r="17" spans="2:14" x14ac:dyDescent="0.3">
      <c r="B17" s="4">
        <v>45387</v>
      </c>
      <c r="D17" s="21"/>
      <c r="E17" s="31" t="s">
        <v>346</v>
      </c>
      <c r="F17" t="s">
        <v>325</v>
      </c>
      <c r="G17" s="34">
        <v>200</v>
      </c>
      <c r="I17" s="31"/>
      <c r="J17" s="32"/>
      <c r="K17" s="65"/>
      <c r="L17" s="31"/>
      <c r="M17" s="30"/>
      <c r="N17" s="34"/>
    </row>
    <row r="18" spans="2:14" x14ac:dyDescent="0.3">
      <c r="B18" s="4">
        <v>45387</v>
      </c>
      <c r="E18" s="31" t="s">
        <v>347</v>
      </c>
      <c r="F18" t="s">
        <v>325</v>
      </c>
      <c r="G18" s="34">
        <v>200</v>
      </c>
      <c r="H18" t="s">
        <v>36</v>
      </c>
      <c r="I18" s="31"/>
      <c r="J18" s="32"/>
      <c r="K18" s="65"/>
      <c r="L18" s="31"/>
      <c r="M18" s="30"/>
      <c r="N18" s="34"/>
    </row>
    <row r="19" spans="2:14" x14ac:dyDescent="0.3">
      <c r="B19" s="4">
        <v>45387</v>
      </c>
      <c r="D19" s="21"/>
      <c r="E19" s="31" t="s">
        <v>348</v>
      </c>
      <c r="F19" t="s">
        <v>325</v>
      </c>
      <c r="G19" s="34">
        <v>125</v>
      </c>
      <c r="I19" s="31"/>
      <c r="J19" s="32"/>
      <c r="K19" s="65"/>
      <c r="L19" s="31"/>
      <c r="M19" s="30"/>
      <c r="N19" s="34"/>
    </row>
    <row r="20" spans="2:14" x14ac:dyDescent="0.3">
      <c r="B20" s="4">
        <v>45391</v>
      </c>
      <c r="E20" s="31" t="s">
        <v>354</v>
      </c>
      <c r="F20" t="s">
        <v>325</v>
      </c>
      <c r="G20" s="34">
        <v>125</v>
      </c>
      <c r="I20" s="31"/>
      <c r="J20" s="32"/>
      <c r="K20" s="65"/>
      <c r="L20" s="31"/>
      <c r="M20" s="30"/>
      <c r="N20" s="34"/>
    </row>
    <row r="21" spans="2:14" x14ac:dyDescent="0.3">
      <c r="B21" s="4">
        <v>45391</v>
      </c>
      <c r="E21" s="31" t="s">
        <v>355</v>
      </c>
      <c r="F21" t="s">
        <v>325</v>
      </c>
      <c r="G21" s="34">
        <v>125</v>
      </c>
      <c r="I21" s="31"/>
      <c r="J21" s="32"/>
      <c r="K21" s="65"/>
      <c r="L21" s="31"/>
      <c r="M21" s="30"/>
      <c r="N21" s="34"/>
    </row>
    <row r="22" spans="2:14" x14ac:dyDescent="0.3">
      <c r="B22" s="4">
        <v>45391</v>
      </c>
      <c r="E22" s="31" t="s">
        <v>349</v>
      </c>
      <c r="F22" t="s">
        <v>325</v>
      </c>
      <c r="G22" s="34">
        <v>200</v>
      </c>
      <c r="I22" s="31"/>
      <c r="J22" s="32"/>
      <c r="K22" s="65"/>
      <c r="L22" s="31"/>
      <c r="M22" s="30"/>
      <c r="N22" s="34"/>
    </row>
    <row r="23" spans="2:14" x14ac:dyDescent="0.3">
      <c r="B23" s="4">
        <v>45391</v>
      </c>
      <c r="E23" s="31" t="s">
        <v>350</v>
      </c>
      <c r="F23" t="s">
        <v>325</v>
      </c>
      <c r="G23" s="34">
        <v>200</v>
      </c>
      <c r="I23" s="31"/>
      <c r="J23" s="32"/>
      <c r="K23" s="65"/>
      <c r="L23" s="31"/>
      <c r="M23" s="30"/>
      <c r="N23" s="34"/>
    </row>
    <row r="24" spans="2:14" x14ac:dyDescent="0.3">
      <c r="B24" s="4">
        <v>45391</v>
      </c>
      <c r="E24" s="31" t="s">
        <v>351</v>
      </c>
      <c r="F24" t="s">
        <v>325</v>
      </c>
      <c r="G24" s="34">
        <v>200</v>
      </c>
      <c r="I24" s="31"/>
      <c r="J24" s="32"/>
      <c r="K24" s="65"/>
      <c r="L24" s="31"/>
      <c r="M24" s="30"/>
      <c r="N24" s="34"/>
    </row>
    <row r="25" spans="2:14" x14ac:dyDescent="0.3">
      <c r="B25" s="4">
        <v>45391</v>
      </c>
      <c r="E25" s="31" t="s">
        <v>352</v>
      </c>
      <c r="F25" t="s">
        <v>325</v>
      </c>
      <c r="G25" s="34">
        <v>200</v>
      </c>
      <c r="H25" t="s">
        <v>36</v>
      </c>
      <c r="I25" s="31"/>
      <c r="J25" s="32"/>
      <c r="K25" s="65"/>
      <c r="L25" s="31"/>
      <c r="M25" s="30"/>
      <c r="N25" s="34"/>
    </row>
    <row r="26" spans="2:14" x14ac:dyDescent="0.3">
      <c r="B26" s="4">
        <v>45391</v>
      </c>
      <c r="E26" s="31" t="s">
        <v>353</v>
      </c>
      <c r="F26" t="s">
        <v>325</v>
      </c>
      <c r="G26" s="34">
        <v>200</v>
      </c>
      <c r="I26" s="31"/>
      <c r="J26" s="32"/>
      <c r="K26" s="65"/>
      <c r="L26" s="31"/>
      <c r="M26" s="30"/>
      <c r="N26" s="34"/>
    </row>
    <row r="27" spans="2:14" x14ac:dyDescent="0.3">
      <c r="B27" s="4">
        <v>45398</v>
      </c>
      <c r="E27" s="31" t="s">
        <v>366</v>
      </c>
      <c r="F27" t="s">
        <v>325</v>
      </c>
      <c r="G27" s="34">
        <v>200</v>
      </c>
      <c r="I27" s="55"/>
      <c r="J27" s="56"/>
      <c r="K27" s="66"/>
      <c r="L27" s="55"/>
      <c r="M27" s="58"/>
      <c r="N27" s="59"/>
    </row>
    <row r="28" spans="2:14" x14ac:dyDescent="0.3">
      <c r="B28" s="4">
        <v>45410</v>
      </c>
      <c r="E28" s="31" t="s">
        <v>368</v>
      </c>
      <c r="F28" t="s">
        <v>325</v>
      </c>
      <c r="G28" s="34">
        <v>200</v>
      </c>
      <c r="I28" s="55"/>
      <c r="J28" s="56"/>
      <c r="K28" s="66"/>
      <c r="L28" s="55"/>
      <c r="M28" s="58"/>
      <c r="N28" s="59"/>
    </row>
    <row r="29" spans="2:14" x14ac:dyDescent="0.3">
      <c r="B29" s="4">
        <v>45410</v>
      </c>
      <c r="E29" s="31" t="s">
        <v>322</v>
      </c>
      <c r="F29" t="s">
        <v>325</v>
      </c>
      <c r="G29" s="34">
        <v>75</v>
      </c>
      <c r="I29" s="31"/>
      <c r="J29" s="32"/>
      <c r="K29" s="65"/>
      <c r="L29" s="31"/>
      <c r="M29" s="30"/>
      <c r="N29" s="34"/>
    </row>
    <row r="30" spans="2:14" x14ac:dyDescent="0.3">
      <c r="B30" s="4">
        <v>45410</v>
      </c>
      <c r="E30" s="31" t="s">
        <v>322</v>
      </c>
      <c r="F30" t="s">
        <v>369</v>
      </c>
      <c r="G30" s="34">
        <v>5</v>
      </c>
      <c r="I30" s="31"/>
      <c r="J30" s="32"/>
      <c r="K30" s="65"/>
      <c r="L30" s="31"/>
      <c r="M30" s="30"/>
      <c r="N30" s="34"/>
    </row>
    <row r="31" spans="2:14" x14ac:dyDescent="0.3">
      <c r="B31" s="4">
        <v>45410</v>
      </c>
      <c r="E31" s="31" t="s">
        <v>323</v>
      </c>
      <c r="F31" t="s">
        <v>325</v>
      </c>
      <c r="G31" s="34">
        <v>75</v>
      </c>
    </row>
    <row r="32" spans="2:14" x14ac:dyDescent="0.3">
      <c r="B32" s="4">
        <v>45410</v>
      </c>
      <c r="E32" s="31" t="s">
        <v>324</v>
      </c>
      <c r="F32" t="s">
        <v>325</v>
      </c>
      <c r="G32" s="34">
        <v>75</v>
      </c>
    </row>
    <row r="33" spans="1:12" x14ac:dyDescent="0.3">
      <c r="B33" s="4">
        <v>45410</v>
      </c>
      <c r="E33" s="31" t="s">
        <v>341</v>
      </c>
      <c r="F33" t="s">
        <v>325</v>
      </c>
      <c r="G33" s="34">
        <v>100</v>
      </c>
    </row>
    <row r="34" spans="1:12" x14ac:dyDescent="0.3">
      <c r="B34" s="4">
        <v>45410</v>
      </c>
      <c r="E34" s="31" t="s">
        <v>348</v>
      </c>
      <c r="F34" t="s">
        <v>325</v>
      </c>
      <c r="G34" s="34">
        <v>75</v>
      </c>
    </row>
    <row r="35" spans="1:12" x14ac:dyDescent="0.3">
      <c r="B35" s="4">
        <v>45410</v>
      </c>
      <c r="E35" s="31" t="s">
        <v>355</v>
      </c>
      <c r="F35" t="s">
        <v>325</v>
      </c>
      <c r="G35" s="34">
        <v>75</v>
      </c>
    </row>
    <row r="36" spans="1:12" x14ac:dyDescent="0.3">
      <c r="B36" s="4">
        <v>45410</v>
      </c>
      <c r="E36" s="31" t="s">
        <v>367</v>
      </c>
      <c r="F36" t="s">
        <v>325</v>
      </c>
      <c r="G36" s="34">
        <v>200</v>
      </c>
    </row>
    <row r="37" spans="1:12" x14ac:dyDescent="0.3">
      <c r="B37" s="4">
        <v>45410</v>
      </c>
      <c r="E37" s="31" t="s">
        <v>340</v>
      </c>
      <c r="F37" t="s">
        <v>369</v>
      </c>
      <c r="G37" s="38">
        <v>500</v>
      </c>
    </row>
    <row r="38" spans="1:12" x14ac:dyDescent="0.3">
      <c r="B38" s="4"/>
      <c r="E38" s="31"/>
      <c r="G38" s="34"/>
    </row>
    <row r="39" spans="1:12" x14ac:dyDescent="0.3">
      <c r="B39" s="4"/>
      <c r="G39" s="18"/>
      <c r="H39" s="18">
        <f>SUM(G13:G37)</f>
        <v>4155</v>
      </c>
      <c r="J39" s="2"/>
    </row>
    <row r="40" spans="1:12" x14ac:dyDescent="0.3">
      <c r="A40" t="s">
        <v>18</v>
      </c>
      <c r="H40" s="18"/>
    </row>
    <row r="41" spans="1:12" x14ac:dyDescent="0.3">
      <c r="G41" s="18"/>
      <c r="H41" s="18"/>
    </row>
    <row r="42" spans="1:12" x14ac:dyDescent="0.3">
      <c r="G42" s="18"/>
      <c r="H42" s="2"/>
      <c r="I42" s="2"/>
    </row>
    <row r="43" spans="1:12" ht="15" thickBot="1" x14ac:dyDescent="0.35">
      <c r="A43" t="s">
        <v>357</v>
      </c>
      <c r="G43" s="2"/>
      <c r="H43" s="3">
        <f>SUM(H4:H41)</f>
        <v>9151.6600000000017</v>
      </c>
      <c r="I43" s="2"/>
      <c r="J43" s="60"/>
      <c r="L43" s="2"/>
    </row>
    <row r="44" spans="1:12" ht="15" thickTop="1" x14ac:dyDescent="0.3">
      <c r="G44" s="2"/>
      <c r="H44" s="2"/>
      <c r="I44" s="2"/>
    </row>
    <row r="45" spans="1:12" ht="15" thickBot="1" x14ac:dyDescent="0.35">
      <c r="A45" s="9"/>
      <c r="B45" s="9"/>
      <c r="C45" s="9"/>
      <c r="D45" s="9"/>
      <c r="E45" s="9"/>
      <c r="F45" s="9"/>
      <c r="G45" s="10"/>
      <c r="H45" s="10"/>
      <c r="I45" s="2"/>
    </row>
    <row r="46" spans="1:12" x14ac:dyDescent="0.3">
      <c r="G46" s="2"/>
      <c r="H46" s="2"/>
      <c r="I46" s="2"/>
    </row>
    <row r="47" spans="1:12" x14ac:dyDescent="0.3">
      <c r="A47" t="s">
        <v>20</v>
      </c>
      <c r="G47" s="2"/>
      <c r="H47" s="2"/>
      <c r="I47" s="23"/>
    </row>
    <row r="48" spans="1:12" x14ac:dyDescent="0.3">
      <c r="A48" t="s">
        <v>361</v>
      </c>
      <c r="G48" s="2"/>
      <c r="H48" s="2">
        <v>1840</v>
      </c>
    </row>
    <row r="49" spans="1:8" x14ac:dyDescent="0.3">
      <c r="B49" s="4">
        <v>45410</v>
      </c>
      <c r="E49" s="31" t="s">
        <v>322</v>
      </c>
      <c r="F49" t="s">
        <v>369</v>
      </c>
      <c r="G49" s="34"/>
      <c r="H49" s="2">
        <v>5</v>
      </c>
    </row>
    <row r="50" spans="1:8" x14ac:dyDescent="0.3">
      <c r="B50" s="4">
        <v>45410</v>
      </c>
      <c r="E50" s="31" t="s">
        <v>340</v>
      </c>
      <c r="F50" t="s">
        <v>369</v>
      </c>
      <c r="G50" s="34"/>
      <c r="H50" s="13">
        <v>500</v>
      </c>
    </row>
    <row r="51" spans="1:8" x14ac:dyDescent="0.3">
      <c r="A51" t="s">
        <v>370</v>
      </c>
      <c r="B51" s="4"/>
      <c r="E51" s="31"/>
      <c r="G51" s="34"/>
      <c r="H51" s="2">
        <f>SUM(H48:H50)</f>
        <v>2345</v>
      </c>
    </row>
    <row r="52" spans="1:8" x14ac:dyDescent="0.3">
      <c r="B52" s="4"/>
      <c r="E52" s="31"/>
      <c r="G52" s="34"/>
      <c r="H52" s="2"/>
    </row>
    <row r="53" spans="1:8" ht="15.6" x14ac:dyDescent="0.3">
      <c r="A53" t="s">
        <v>25</v>
      </c>
      <c r="G53" s="2"/>
      <c r="H53" s="11">
        <f>H43-H51</f>
        <v>6806.6600000000017</v>
      </c>
    </row>
    <row r="54" spans="1:8" x14ac:dyDescent="0.3">
      <c r="G54" s="2"/>
      <c r="H54" s="2"/>
    </row>
    <row r="55" spans="1:8" ht="15" thickBot="1" x14ac:dyDescent="0.35">
      <c r="A55" t="s">
        <v>357</v>
      </c>
      <c r="F55" s="2"/>
      <c r="G55" s="2"/>
      <c r="H55" s="3">
        <f>SUM(H51:H53)</f>
        <v>9151.6600000000017</v>
      </c>
    </row>
    <row r="56" spans="1:8" ht="15" thickTop="1" x14ac:dyDescent="0.3">
      <c r="G56" s="2"/>
      <c r="H56" s="2"/>
    </row>
    <row r="57" spans="1:8" x14ac:dyDescent="0.3">
      <c r="B57" s="16"/>
      <c r="C57" s="12"/>
      <c r="D57" s="12"/>
      <c r="E57" s="12"/>
      <c r="F57" s="12"/>
      <c r="G57" s="17"/>
      <c r="H57" s="12"/>
    </row>
    <row r="58" spans="1:8" x14ac:dyDescent="0.3">
      <c r="A58" t="s">
        <v>358</v>
      </c>
      <c r="B58" s="16"/>
      <c r="C58" s="12"/>
      <c r="D58" s="12"/>
      <c r="E58" s="12"/>
      <c r="F58" s="12"/>
      <c r="G58" s="17"/>
      <c r="H58" s="12"/>
    </row>
    <row r="59" spans="1:8" x14ac:dyDescent="0.3">
      <c r="B59" s="4">
        <v>45414</v>
      </c>
      <c r="C59">
        <v>5024</v>
      </c>
      <c r="E59" t="s">
        <v>362</v>
      </c>
      <c r="F59" t="s">
        <v>365</v>
      </c>
      <c r="G59" s="2">
        <v>-2000</v>
      </c>
      <c r="H59" s="43"/>
    </row>
    <row r="60" spans="1:8" x14ac:dyDescent="0.3">
      <c r="B60" s="4">
        <v>45414</v>
      </c>
      <c r="C60">
        <v>5025</v>
      </c>
      <c r="E60" t="s">
        <v>345</v>
      </c>
      <c r="F60" t="s">
        <v>364</v>
      </c>
      <c r="G60" s="13">
        <v>-200</v>
      </c>
      <c r="H60" s="53" t="s">
        <v>36</v>
      </c>
    </row>
    <row r="62" spans="1:8" x14ac:dyDescent="0.3">
      <c r="A62" t="s">
        <v>13</v>
      </c>
      <c r="B62" s="20"/>
      <c r="D62" s="21"/>
      <c r="F62" s="21"/>
      <c r="G62" s="22"/>
      <c r="H62" s="22">
        <f>SUM(G59:G60)</f>
        <v>-2200</v>
      </c>
    </row>
    <row r="63" spans="1:8" x14ac:dyDescent="0.3">
      <c r="B63" s="20"/>
      <c r="D63" s="21"/>
      <c r="F63" s="21"/>
      <c r="G63" s="22"/>
      <c r="H63" s="54"/>
    </row>
    <row r="64" spans="1:8" x14ac:dyDescent="0.3">
      <c r="B64" s="20"/>
      <c r="C64" s="21"/>
      <c r="D64" s="21"/>
      <c r="E64" s="21"/>
      <c r="G64" s="5" t="s">
        <v>359</v>
      </c>
      <c r="H64" s="2">
        <f>SUM(H55:H62)</f>
        <v>6951.6600000000017</v>
      </c>
    </row>
    <row r="65" spans="1:9" x14ac:dyDescent="0.3">
      <c r="B65" s="20"/>
      <c r="C65" s="21"/>
      <c r="D65" s="21"/>
      <c r="E65" s="21"/>
      <c r="F65" s="21"/>
      <c r="G65" s="22"/>
      <c r="H65" s="22"/>
    </row>
    <row r="66" spans="1:9" x14ac:dyDescent="0.3">
      <c r="B66" s="20"/>
      <c r="F66" s="21"/>
      <c r="G66" s="22"/>
      <c r="H66" s="22"/>
    </row>
    <row r="67" spans="1:9" x14ac:dyDescent="0.3">
      <c r="A67" t="s">
        <v>36</v>
      </c>
      <c r="B67" s="20"/>
      <c r="F67" s="21"/>
      <c r="G67" s="22"/>
      <c r="H67" s="22"/>
    </row>
    <row r="68" spans="1:9" x14ac:dyDescent="0.3">
      <c r="H68" s="21"/>
    </row>
    <row r="69" spans="1:9" x14ac:dyDescent="0.3">
      <c r="B69" s="20"/>
      <c r="F69" s="21"/>
      <c r="G69" s="67" t="s">
        <v>36</v>
      </c>
      <c r="H69" s="21"/>
    </row>
    <row r="70" spans="1:9" x14ac:dyDescent="0.3">
      <c r="B70" s="20"/>
      <c r="F70" s="21"/>
      <c r="G70" s="22"/>
      <c r="H70" s="21"/>
    </row>
    <row r="71" spans="1:9" x14ac:dyDescent="0.3">
      <c r="A71" t="s">
        <v>377</v>
      </c>
      <c r="B71" s="20"/>
      <c r="F71" s="21"/>
      <c r="G71" s="22"/>
      <c r="H71" s="44"/>
    </row>
    <row r="72" spans="1:9" x14ac:dyDescent="0.3">
      <c r="B72" s="4">
        <v>45414</v>
      </c>
      <c r="C72">
        <v>5026</v>
      </c>
      <c r="E72" t="s">
        <v>363</v>
      </c>
      <c r="F72" t="s">
        <v>364</v>
      </c>
      <c r="G72" s="13">
        <v>-200</v>
      </c>
      <c r="H72" s="53"/>
    </row>
    <row r="73" spans="1:9" x14ac:dyDescent="0.3">
      <c r="B73" s="4"/>
      <c r="G73" s="2"/>
      <c r="H73" s="53"/>
    </row>
    <row r="74" spans="1:9" x14ac:dyDescent="0.3">
      <c r="B74" s="4"/>
      <c r="G74" s="68" t="s">
        <v>378</v>
      </c>
      <c r="H74" s="67">
        <f>SUM(G72)</f>
        <v>-200</v>
      </c>
    </row>
    <row r="75" spans="1:9" x14ac:dyDescent="0.3">
      <c r="G75" s="2"/>
    </row>
    <row r="76" spans="1:9" x14ac:dyDescent="0.3">
      <c r="G76" s="5" t="s">
        <v>374</v>
      </c>
      <c r="H76" s="2">
        <f>H64+H74</f>
        <v>6751.6600000000017</v>
      </c>
      <c r="I76" s="12"/>
    </row>
    <row r="77" spans="1:9" x14ac:dyDescent="0.3">
      <c r="G77" s="5" t="s">
        <v>81</v>
      </c>
      <c r="H77" s="13">
        <f>-H51</f>
        <v>-2345</v>
      </c>
      <c r="I77" s="12"/>
    </row>
    <row r="78" spans="1:9" x14ac:dyDescent="0.3">
      <c r="G78" s="5" t="s">
        <v>82</v>
      </c>
      <c r="H78" s="23">
        <f>SUM(H76:H77)</f>
        <v>4406.6600000000017</v>
      </c>
      <c r="I78" s="12"/>
    </row>
    <row r="79" spans="1:9" x14ac:dyDescent="0.3">
      <c r="I79" s="12"/>
    </row>
    <row r="80" spans="1:9" x14ac:dyDescent="0.3">
      <c r="I80" s="12"/>
    </row>
    <row r="81" spans="9:9" x14ac:dyDescent="0.3">
      <c r="I81" s="12"/>
    </row>
    <row r="82" spans="9:9" x14ac:dyDescent="0.3">
      <c r="I82" s="12"/>
    </row>
    <row r="83" spans="9:9" x14ac:dyDescent="0.3">
      <c r="I83" s="12"/>
    </row>
    <row r="84" spans="9:9" x14ac:dyDescent="0.3">
      <c r="I84" s="12"/>
    </row>
  </sheetData>
  <phoneticPr fontId="15" type="noConversion"/>
  <pageMargins left="0.7" right="0.7" top="0.75" bottom="0.75" header="0.3" footer="0.3"/>
  <pageSetup scale="59" orientation="portrait" r:id="rId1"/>
  <headerFooter>
    <oddHeader xml:space="preserve">&amp;L &amp;C
 &amp;R 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B8A0C-4F86-4A6B-B918-2A24FE98B6CE}">
  <sheetPr>
    <pageSetUpPr fitToPage="1"/>
  </sheetPr>
  <dimension ref="A1:H42"/>
  <sheetViews>
    <sheetView view="pageLayout" topLeftCell="A28" zoomScaleNormal="100" workbookViewId="0">
      <selection activeCell="C6" sqref="C6"/>
    </sheetView>
  </sheetViews>
  <sheetFormatPr defaultRowHeight="14.4" x14ac:dyDescent="0.3"/>
  <cols>
    <col min="1" max="1" width="23.21875" customWidth="1"/>
    <col min="2" max="2" width="13.77734375" customWidth="1"/>
    <col min="5" max="5" width="27.77734375" customWidth="1"/>
    <col min="6" max="6" width="19.77734375" customWidth="1"/>
    <col min="7" max="7" width="10.109375" customWidth="1"/>
    <col min="8" max="8" width="10.44140625" bestFit="1" customWidth="1"/>
  </cols>
  <sheetData>
    <row r="1" spans="1:8" x14ac:dyDescent="0.3">
      <c r="B1" s="1" t="s">
        <v>0</v>
      </c>
      <c r="C1" s="1" t="s">
        <v>1</v>
      </c>
      <c r="E1" t="s">
        <v>2</v>
      </c>
      <c r="F1" t="s">
        <v>3</v>
      </c>
      <c r="G1" s="2" t="s">
        <v>4</v>
      </c>
      <c r="H1" s="2" t="s">
        <v>5</v>
      </c>
    </row>
    <row r="2" spans="1:8" ht="15" thickBot="1" x14ac:dyDescent="0.35">
      <c r="A2" t="s">
        <v>6</v>
      </c>
      <c r="G2" s="2"/>
      <c r="H2" s="3">
        <v>7119.58</v>
      </c>
    </row>
    <row r="3" spans="1:8" ht="15" thickTop="1" x14ac:dyDescent="0.3">
      <c r="A3" t="s">
        <v>7</v>
      </c>
      <c r="G3" s="2"/>
      <c r="H3" s="2"/>
    </row>
    <row r="4" spans="1:8" x14ac:dyDescent="0.3">
      <c r="G4" s="2"/>
      <c r="H4" s="2"/>
    </row>
    <row r="5" spans="1:8" x14ac:dyDescent="0.3">
      <c r="A5" t="s">
        <v>45</v>
      </c>
      <c r="B5" s="4">
        <v>44950</v>
      </c>
      <c r="C5">
        <v>1386</v>
      </c>
      <c r="E5" t="s">
        <v>30</v>
      </c>
      <c r="F5" t="s">
        <v>34</v>
      </c>
      <c r="G5" s="6">
        <v>-300</v>
      </c>
      <c r="H5" s="2"/>
    </row>
    <row r="6" spans="1:8" x14ac:dyDescent="0.3">
      <c r="B6" s="4">
        <v>44970</v>
      </c>
      <c r="C6" t="s">
        <v>32</v>
      </c>
      <c r="E6" t="s">
        <v>33</v>
      </c>
      <c r="F6" t="s">
        <v>35</v>
      </c>
      <c r="G6" s="2">
        <v>-250</v>
      </c>
      <c r="H6" s="2"/>
    </row>
    <row r="8" spans="1:8" x14ac:dyDescent="0.3">
      <c r="G8" s="2"/>
      <c r="H8" s="2"/>
    </row>
    <row r="9" spans="1:8" x14ac:dyDescent="0.3">
      <c r="A9" t="s">
        <v>13</v>
      </c>
      <c r="H9" s="2">
        <f>SUM(G5:G6)</f>
        <v>-550</v>
      </c>
    </row>
    <row r="11" spans="1:8" x14ac:dyDescent="0.3">
      <c r="B11" s="4"/>
      <c r="G11" s="6"/>
      <c r="H11" s="2"/>
    </row>
    <row r="12" spans="1:8" x14ac:dyDescent="0.3">
      <c r="B12" s="4"/>
      <c r="G12" s="6"/>
      <c r="H12" s="2"/>
    </row>
    <row r="13" spans="1:8" x14ac:dyDescent="0.3">
      <c r="A13" t="s">
        <v>44</v>
      </c>
      <c r="G13" s="2"/>
      <c r="H13" s="2"/>
    </row>
    <row r="14" spans="1:8" x14ac:dyDescent="0.3">
      <c r="B14" s="4"/>
      <c r="G14" s="2"/>
      <c r="H14" s="2"/>
    </row>
    <row r="15" spans="1:8" x14ac:dyDescent="0.3">
      <c r="B15" s="4"/>
      <c r="G15" s="6"/>
      <c r="H15" s="2"/>
    </row>
    <row r="16" spans="1:8" x14ac:dyDescent="0.3">
      <c r="B16" s="4"/>
      <c r="G16" s="6"/>
      <c r="H16" s="2"/>
    </row>
    <row r="17" spans="1:8" x14ac:dyDescent="0.3">
      <c r="B17" s="4"/>
      <c r="G17" s="6"/>
      <c r="H17" s="2"/>
    </row>
    <row r="18" spans="1:8" x14ac:dyDescent="0.3">
      <c r="B18" s="4"/>
      <c r="G18" s="2"/>
      <c r="H18" s="2"/>
    </row>
    <row r="19" spans="1:8" x14ac:dyDescent="0.3">
      <c r="A19" t="s">
        <v>18</v>
      </c>
      <c r="G19" s="2"/>
      <c r="H19" s="2">
        <f>SUM(G14:G17)</f>
        <v>0</v>
      </c>
    </row>
    <row r="20" spans="1:8" x14ac:dyDescent="0.3">
      <c r="G20" s="2"/>
      <c r="H20" s="2"/>
    </row>
    <row r="21" spans="1:8" x14ac:dyDescent="0.3">
      <c r="G21" s="2"/>
      <c r="H21" s="2"/>
    </row>
    <row r="22" spans="1:8" ht="15" thickBot="1" x14ac:dyDescent="0.35">
      <c r="A22" t="s">
        <v>40</v>
      </c>
      <c r="G22" s="2"/>
      <c r="H22" s="3">
        <f>SUM(H2:H20)</f>
        <v>6569.58</v>
      </c>
    </row>
    <row r="23" spans="1:8" ht="15" thickTop="1" x14ac:dyDescent="0.3">
      <c r="G23" s="2"/>
      <c r="H23" s="2"/>
    </row>
    <row r="24" spans="1:8" ht="7.5" customHeight="1" x14ac:dyDescent="0.3">
      <c r="A24" s="7"/>
      <c r="B24" s="7"/>
      <c r="C24" s="7"/>
      <c r="D24" s="7"/>
      <c r="E24" s="7"/>
      <c r="F24" s="7"/>
      <c r="G24" s="8"/>
      <c r="H24" s="8"/>
    </row>
    <row r="25" spans="1:8" ht="10.050000000000001" customHeight="1" thickBot="1" x14ac:dyDescent="0.35">
      <c r="A25" s="9"/>
      <c r="B25" s="9"/>
      <c r="C25" s="9"/>
      <c r="D25" s="9"/>
      <c r="E25" s="9"/>
      <c r="F25" s="9"/>
      <c r="G25" s="10"/>
      <c r="H25" s="10"/>
    </row>
    <row r="26" spans="1:8" x14ac:dyDescent="0.3">
      <c r="G26" s="2"/>
      <c r="H26" s="2"/>
    </row>
    <row r="27" spans="1:8" x14ac:dyDescent="0.3">
      <c r="A27" t="s">
        <v>20</v>
      </c>
      <c r="G27" s="2"/>
      <c r="H27" s="2"/>
    </row>
    <row r="28" spans="1:8" x14ac:dyDescent="0.3">
      <c r="A28" t="s">
        <v>21</v>
      </c>
      <c r="G28" s="2"/>
      <c r="H28" s="2">
        <v>2230</v>
      </c>
    </row>
    <row r="29" spans="1:8" x14ac:dyDescent="0.3">
      <c r="A29" t="s">
        <v>22</v>
      </c>
      <c r="G29" s="2"/>
      <c r="H29" s="2">
        <v>0</v>
      </c>
    </row>
    <row r="30" spans="1:8" x14ac:dyDescent="0.3">
      <c r="A30" t="s">
        <v>23</v>
      </c>
      <c r="G30" s="2"/>
      <c r="H30" s="2">
        <v>0</v>
      </c>
    </row>
    <row r="31" spans="1:8" ht="15.6" x14ac:dyDescent="0.3">
      <c r="A31" t="s">
        <v>25</v>
      </c>
      <c r="G31" s="2"/>
      <c r="H31" s="11">
        <f>H22-H28</f>
        <v>4339.58</v>
      </c>
    </row>
    <row r="32" spans="1:8" x14ac:dyDescent="0.3">
      <c r="G32" s="2"/>
      <c r="H32" s="2"/>
    </row>
    <row r="33" spans="1:8" ht="15" thickBot="1" x14ac:dyDescent="0.35">
      <c r="A33" t="s">
        <v>40</v>
      </c>
      <c r="F33" s="2"/>
      <c r="G33" s="2"/>
      <c r="H33" s="3">
        <f>SUM(H28:H31)</f>
        <v>6569.58</v>
      </c>
    </row>
    <row r="34" spans="1:8" ht="15" thickTop="1" x14ac:dyDescent="0.3">
      <c r="G34" s="2"/>
      <c r="H34" s="2"/>
    </row>
    <row r="35" spans="1:8" x14ac:dyDescent="0.3">
      <c r="A35" t="s">
        <v>29</v>
      </c>
      <c r="G35" s="2"/>
      <c r="H35" s="2"/>
    </row>
    <row r="36" spans="1:8" x14ac:dyDescent="0.3">
      <c r="B36" s="4">
        <v>44995</v>
      </c>
      <c r="C36" t="s">
        <v>32</v>
      </c>
      <c r="E36" t="s">
        <v>37</v>
      </c>
      <c r="F36" t="s">
        <v>42</v>
      </c>
      <c r="G36" s="6">
        <v>-465.95</v>
      </c>
    </row>
    <row r="37" spans="1:8" x14ac:dyDescent="0.3">
      <c r="C37" t="s">
        <v>36</v>
      </c>
      <c r="E37" t="s">
        <v>41</v>
      </c>
      <c r="G37" s="2"/>
    </row>
    <row r="38" spans="1:8" x14ac:dyDescent="0.3">
      <c r="B38" s="4">
        <v>44995</v>
      </c>
      <c r="C38" t="s">
        <v>32</v>
      </c>
      <c r="E38" t="s">
        <v>38</v>
      </c>
      <c r="F38" t="s">
        <v>43</v>
      </c>
      <c r="G38" s="2">
        <v>-295.95999999999998</v>
      </c>
    </row>
    <row r="39" spans="1:8" x14ac:dyDescent="0.3">
      <c r="E39" t="s">
        <v>41</v>
      </c>
    </row>
    <row r="40" spans="1:8" x14ac:dyDescent="0.3">
      <c r="G40" s="5" t="s">
        <v>39</v>
      </c>
      <c r="H40" s="2">
        <f>SUM(G33:H38)</f>
        <v>5807.67</v>
      </c>
    </row>
    <row r="41" spans="1:8" x14ac:dyDescent="0.3">
      <c r="H41" s="2"/>
    </row>
    <row r="42" spans="1:8" x14ac:dyDescent="0.3">
      <c r="A42" t="s">
        <v>36</v>
      </c>
      <c r="B42" s="12" t="s">
        <v>36</v>
      </c>
    </row>
  </sheetData>
  <pageMargins left="0.7" right="0.7" top="0.75" bottom="0.75" header="0.3" footer="0.3"/>
  <pageSetup scale="72" orientation="portrait" r:id="rId1"/>
  <headerFooter>
    <oddHeader>&amp;LNH Cursillo Committee
Citizen's Bank Checking&amp;C
Treasurer's Report as of 03/13/2023&amp;Rblr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C4827-6989-48EA-8BBB-6DFB54C626B2}">
  <sheetPr>
    <pageSetUpPr fitToPage="1"/>
  </sheetPr>
  <dimension ref="A1:H42"/>
  <sheetViews>
    <sheetView view="pageLayout" topLeftCell="A16" zoomScaleNormal="100" workbookViewId="0">
      <selection activeCell="E36" sqref="E36"/>
    </sheetView>
  </sheetViews>
  <sheetFormatPr defaultRowHeight="14.4" x14ac:dyDescent="0.3"/>
  <cols>
    <col min="1" max="1" width="23.21875" customWidth="1"/>
    <col min="2" max="2" width="13.77734375" customWidth="1"/>
    <col min="5" max="5" width="27.77734375" customWidth="1"/>
    <col min="6" max="6" width="18.77734375" bestFit="1" customWidth="1"/>
    <col min="7" max="7" width="10.109375" customWidth="1"/>
    <col min="8" max="8" width="10.44140625" bestFit="1" customWidth="1"/>
  </cols>
  <sheetData>
    <row r="1" spans="1:8" x14ac:dyDescent="0.3">
      <c r="B1" s="1" t="s">
        <v>0</v>
      </c>
      <c r="C1" s="1" t="s">
        <v>1</v>
      </c>
      <c r="E1" t="s">
        <v>2</v>
      </c>
      <c r="F1" t="s">
        <v>3</v>
      </c>
      <c r="G1" s="2" t="s">
        <v>4</v>
      </c>
      <c r="H1" s="2" t="s">
        <v>5</v>
      </c>
    </row>
    <row r="2" spans="1:8" ht="15" thickBot="1" x14ac:dyDescent="0.35">
      <c r="A2" t="s">
        <v>6</v>
      </c>
      <c r="G2" s="2"/>
      <c r="H2" s="3">
        <v>7119.58</v>
      </c>
    </row>
    <row r="3" spans="1:8" ht="15" thickTop="1" x14ac:dyDescent="0.3">
      <c r="A3" t="s">
        <v>7</v>
      </c>
      <c r="G3" s="2"/>
      <c r="H3" s="2"/>
    </row>
    <row r="4" spans="1:8" x14ac:dyDescent="0.3">
      <c r="B4" s="4"/>
      <c r="C4" s="5"/>
      <c r="G4" s="2"/>
      <c r="H4" s="2"/>
    </row>
    <row r="5" spans="1:8" x14ac:dyDescent="0.3">
      <c r="B5" s="4"/>
      <c r="G5" s="2"/>
      <c r="H5" s="2"/>
    </row>
    <row r="7" spans="1:8" x14ac:dyDescent="0.3">
      <c r="G7" s="2"/>
      <c r="H7" s="2"/>
    </row>
    <row r="8" spans="1:8" x14ac:dyDescent="0.3">
      <c r="A8" t="s">
        <v>13</v>
      </c>
      <c r="H8" s="2">
        <f>SUM(G4:G5)</f>
        <v>0</v>
      </c>
    </row>
    <row r="10" spans="1:8" x14ac:dyDescent="0.3">
      <c r="B10" s="4"/>
      <c r="G10" s="6"/>
      <c r="H10" s="2"/>
    </row>
    <row r="11" spans="1:8" x14ac:dyDescent="0.3">
      <c r="B11" s="4"/>
      <c r="G11" s="6"/>
      <c r="H11" s="2"/>
    </row>
    <row r="12" spans="1:8" x14ac:dyDescent="0.3">
      <c r="A12" t="s">
        <v>14</v>
      </c>
      <c r="G12" s="2"/>
      <c r="H12" s="2"/>
    </row>
    <row r="13" spans="1:8" x14ac:dyDescent="0.3">
      <c r="B13" s="4"/>
      <c r="G13" s="2"/>
      <c r="H13" s="2"/>
    </row>
    <row r="14" spans="1:8" x14ac:dyDescent="0.3">
      <c r="B14" s="4"/>
      <c r="G14" s="6"/>
      <c r="H14" s="2"/>
    </row>
    <row r="15" spans="1:8" x14ac:dyDescent="0.3">
      <c r="B15" s="4"/>
      <c r="G15" s="6"/>
      <c r="H15" s="2"/>
    </row>
    <row r="16" spans="1:8" x14ac:dyDescent="0.3">
      <c r="B16" s="4"/>
      <c r="G16" s="6"/>
      <c r="H16" s="2"/>
    </row>
    <row r="17" spans="1:8" x14ac:dyDescent="0.3">
      <c r="B17" s="4"/>
      <c r="G17" s="6"/>
      <c r="H17" s="2"/>
    </row>
    <row r="18" spans="1:8" x14ac:dyDescent="0.3">
      <c r="B18" s="4"/>
      <c r="G18" s="2"/>
      <c r="H18" s="2"/>
    </row>
    <row r="19" spans="1:8" x14ac:dyDescent="0.3">
      <c r="A19" t="s">
        <v>18</v>
      </c>
      <c r="G19" s="2"/>
      <c r="H19" s="2">
        <f>SUM(G13:G17)</f>
        <v>0</v>
      </c>
    </row>
    <row r="20" spans="1:8" x14ac:dyDescent="0.3">
      <c r="G20" s="2"/>
      <c r="H20" s="2"/>
    </row>
    <row r="21" spans="1:8" x14ac:dyDescent="0.3">
      <c r="G21" s="2"/>
      <c r="H21" s="2"/>
    </row>
    <row r="22" spans="1:8" ht="15" thickBot="1" x14ac:dyDescent="0.35">
      <c r="A22" t="s">
        <v>19</v>
      </c>
      <c r="G22" s="2"/>
      <c r="H22" s="3">
        <f>SUM(H2:H20)</f>
        <v>7119.58</v>
      </c>
    </row>
    <row r="23" spans="1:8" ht="15" thickTop="1" x14ac:dyDescent="0.3">
      <c r="G23" s="2"/>
      <c r="H23" s="2"/>
    </row>
    <row r="24" spans="1:8" ht="7.5" customHeight="1" x14ac:dyDescent="0.3">
      <c r="A24" s="7"/>
      <c r="B24" s="7"/>
      <c r="C24" s="7"/>
      <c r="D24" s="7"/>
      <c r="E24" s="7"/>
      <c r="F24" s="7"/>
      <c r="G24" s="8"/>
      <c r="H24" s="8"/>
    </row>
    <row r="25" spans="1:8" ht="10.050000000000001" customHeight="1" thickBot="1" x14ac:dyDescent="0.35">
      <c r="A25" s="9"/>
      <c r="B25" s="9"/>
      <c r="C25" s="9"/>
      <c r="D25" s="9"/>
      <c r="E25" s="9"/>
      <c r="F25" s="9"/>
      <c r="G25" s="10"/>
      <c r="H25" s="10"/>
    </row>
    <row r="26" spans="1:8" x14ac:dyDescent="0.3">
      <c r="G26" s="2"/>
      <c r="H26" s="2"/>
    </row>
    <row r="27" spans="1:8" x14ac:dyDescent="0.3">
      <c r="A27" t="s">
        <v>20</v>
      </c>
      <c r="G27" s="2"/>
      <c r="H27" s="2"/>
    </row>
    <row r="28" spans="1:8" x14ac:dyDescent="0.3">
      <c r="A28" t="s">
        <v>21</v>
      </c>
      <c r="G28" s="2"/>
      <c r="H28" s="2">
        <v>2230</v>
      </c>
    </row>
    <row r="29" spans="1:8" x14ac:dyDescent="0.3">
      <c r="A29" t="s">
        <v>22</v>
      </c>
      <c r="G29" s="2"/>
      <c r="H29" s="2">
        <v>0</v>
      </c>
    </row>
    <row r="30" spans="1:8" x14ac:dyDescent="0.3">
      <c r="A30" t="s">
        <v>23</v>
      </c>
      <c r="G30" s="2"/>
      <c r="H30" s="2" t="s">
        <v>24</v>
      </c>
    </row>
    <row r="31" spans="1:8" ht="15.6" x14ac:dyDescent="0.3">
      <c r="A31" t="s">
        <v>25</v>
      </c>
      <c r="G31" s="2"/>
      <c r="H31" s="11">
        <f>H22-H28</f>
        <v>4889.58</v>
      </c>
    </row>
    <row r="32" spans="1:8" x14ac:dyDescent="0.3">
      <c r="G32" s="2"/>
      <c r="H32" s="2"/>
    </row>
    <row r="33" spans="1:8" ht="15" thickBot="1" x14ac:dyDescent="0.35">
      <c r="A33" t="s">
        <v>26</v>
      </c>
      <c r="F33" s="2"/>
      <c r="G33" s="2"/>
      <c r="H33" s="3">
        <f>SUM(H28:H31)</f>
        <v>7119.58</v>
      </c>
    </row>
    <row r="34" spans="1:8" ht="15" thickTop="1" x14ac:dyDescent="0.3">
      <c r="G34" s="2"/>
      <c r="H34" s="2"/>
    </row>
    <row r="35" spans="1:8" x14ac:dyDescent="0.3">
      <c r="A35" t="s">
        <v>29</v>
      </c>
      <c r="G35" s="2"/>
      <c r="H35" s="2"/>
    </row>
    <row r="36" spans="1:8" x14ac:dyDescent="0.3">
      <c r="B36" s="4">
        <v>44950</v>
      </c>
      <c r="C36">
        <v>1386</v>
      </c>
      <c r="E36" t="s">
        <v>30</v>
      </c>
      <c r="F36" t="s">
        <v>34</v>
      </c>
      <c r="G36" s="6">
        <v>-300</v>
      </c>
    </row>
    <row r="37" spans="1:8" x14ac:dyDescent="0.3">
      <c r="C37" t="s">
        <v>31</v>
      </c>
      <c r="G37" s="2"/>
    </row>
    <row r="38" spans="1:8" x14ac:dyDescent="0.3">
      <c r="B38" s="4">
        <v>44970</v>
      </c>
      <c r="C38" t="s">
        <v>32</v>
      </c>
      <c r="E38" t="s">
        <v>33</v>
      </c>
      <c r="F38" t="s">
        <v>35</v>
      </c>
      <c r="G38" s="2">
        <v>-250</v>
      </c>
    </row>
    <row r="40" spans="1:8" x14ac:dyDescent="0.3">
      <c r="G40" s="5" t="s">
        <v>28</v>
      </c>
      <c r="H40" s="2">
        <f>SUM(G33:H38)</f>
        <v>6569.58</v>
      </c>
    </row>
    <row r="41" spans="1:8" x14ac:dyDescent="0.3">
      <c r="H41" s="2"/>
    </row>
    <row r="42" spans="1:8" x14ac:dyDescent="0.3">
      <c r="A42" t="s">
        <v>36</v>
      </c>
      <c r="B42" s="12" t="s">
        <v>36</v>
      </c>
    </row>
  </sheetData>
  <pageMargins left="0.7" right="0.7" top="0.75" bottom="0.75" header="0.3" footer="0.3"/>
  <pageSetup scale="72" orientation="portrait" r:id="rId1"/>
  <headerFooter>
    <oddHeader>&amp;LNH Cursillo Committee
Citizen's Bank Checking&amp;C
Treasurer's Report as of 03/13/2023&amp;Rblr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DBEE5-0F9E-4687-9816-E42F2CC14105}">
  <sheetPr>
    <pageSetUpPr fitToPage="1"/>
  </sheetPr>
  <dimension ref="A1:H41"/>
  <sheetViews>
    <sheetView view="pageLayout" zoomScaleNormal="100" workbookViewId="0">
      <selection activeCell="C18" sqref="C18"/>
    </sheetView>
  </sheetViews>
  <sheetFormatPr defaultRowHeight="14.4" x14ac:dyDescent="0.3"/>
  <cols>
    <col min="1" max="1" width="23.21875" customWidth="1"/>
    <col min="2" max="2" width="13.77734375" customWidth="1"/>
    <col min="5" max="5" width="27.77734375" customWidth="1"/>
    <col min="6" max="6" width="17.5546875" customWidth="1"/>
    <col min="7" max="7" width="10.109375" customWidth="1"/>
    <col min="8" max="8" width="10.44140625" bestFit="1" customWidth="1"/>
  </cols>
  <sheetData>
    <row r="1" spans="1:8" x14ac:dyDescent="0.3">
      <c r="B1" s="1" t="s">
        <v>0</v>
      </c>
      <c r="C1" s="1" t="s">
        <v>1</v>
      </c>
      <c r="E1" t="s">
        <v>2</v>
      </c>
      <c r="F1" t="s">
        <v>3</v>
      </c>
      <c r="G1" s="2" t="s">
        <v>4</v>
      </c>
      <c r="H1" s="2" t="s">
        <v>5</v>
      </c>
    </row>
    <row r="2" spans="1:8" ht="15" thickBot="1" x14ac:dyDescent="0.35">
      <c r="A2" t="s">
        <v>6</v>
      </c>
      <c r="G2" s="2"/>
      <c r="H2" s="3">
        <v>8437.58</v>
      </c>
    </row>
    <row r="3" spans="1:8" ht="15" thickTop="1" x14ac:dyDescent="0.3">
      <c r="A3" t="s">
        <v>7</v>
      </c>
      <c r="G3" s="2"/>
      <c r="H3" s="2"/>
    </row>
    <row r="4" spans="1:8" x14ac:dyDescent="0.3">
      <c r="B4" s="4">
        <v>45273</v>
      </c>
      <c r="C4" s="5" t="s">
        <v>8</v>
      </c>
      <c r="E4" t="s">
        <v>9</v>
      </c>
      <c r="F4" t="s">
        <v>10</v>
      </c>
      <c r="G4" s="2">
        <v>-168</v>
      </c>
      <c r="H4" s="2"/>
    </row>
    <row r="5" spans="1:8" x14ac:dyDescent="0.3">
      <c r="B5" s="4">
        <v>45279</v>
      </c>
      <c r="C5">
        <v>1385</v>
      </c>
      <c r="E5" t="s">
        <v>11</v>
      </c>
      <c r="F5" t="s">
        <v>12</v>
      </c>
      <c r="G5" s="2">
        <v>-2400</v>
      </c>
      <c r="H5" s="2"/>
    </row>
    <row r="7" spans="1:8" x14ac:dyDescent="0.3">
      <c r="G7" s="2"/>
      <c r="H7" s="2"/>
    </row>
    <row r="8" spans="1:8" x14ac:dyDescent="0.3">
      <c r="A8" t="s">
        <v>13</v>
      </c>
      <c r="H8" s="2">
        <f>SUM(G4:G5)</f>
        <v>-2568</v>
      </c>
    </row>
    <row r="10" spans="1:8" x14ac:dyDescent="0.3">
      <c r="B10" s="4"/>
      <c r="G10" s="6"/>
      <c r="H10" s="2"/>
    </row>
    <row r="11" spans="1:8" x14ac:dyDescent="0.3">
      <c r="B11" s="4"/>
      <c r="G11" s="6"/>
      <c r="H11" s="2"/>
    </row>
    <row r="12" spans="1:8" x14ac:dyDescent="0.3">
      <c r="A12" t="s">
        <v>14</v>
      </c>
      <c r="G12" s="2"/>
      <c r="H12" s="2"/>
    </row>
    <row r="13" spans="1:8" x14ac:dyDescent="0.3">
      <c r="B13" s="4">
        <v>44900</v>
      </c>
      <c r="D13" t="s">
        <v>15</v>
      </c>
      <c r="E13" t="s">
        <v>16</v>
      </c>
      <c r="F13" t="s">
        <v>17</v>
      </c>
      <c r="G13" s="2">
        <v>1250</v>
      </c>
      <c r="H13" s="2"/>
    </row>
    <row r="14" spans="1:8" x14ac:dyDescent="0.3">
      <c r="B14" s="4"/>
      <c r="G14" s="6"/>
      <c r="H14" s="2"/>
    </row>
    <row r="15" spans="1:8" x14ac:dyDescent="0.3">
      <c r="B15" s="4"/>
      <c r="G15" s="6"/>
      <c r="H15" s="2"/>
    </row>
    <row r="16" spans="1:8" x14ac:dyDescent="0.3">
      <c r="B16" s="4"/>
      <c r="G16" s="6"/>
      <c r="H16" s="2"/>
    </row>
    <row r="17" spans="1:8" x14ac:dyDescent="0.3">
      <c r="B17" s="4"/>
      <c r="G17" s="6"/>
      <c r="H17" s="2"/>
    </row>
    <row r="18" spans="1:8" x14ac:dyDescent="0.3">
      <c r="B18" s="4"/>
      <c r="G18" s="2"/>
      <c r="H18" s="2"/>
    </row>
    <row r="19" spans="1:8" x14ac:dyDescent="0.3">
      <c r="A19" t="s">
        <v>18</v>
      </c>
      <c r="G19" s="2"/>
      <c r="H19" s="2">
        <f>SUM(G13:G17)</f>
        <v>1250</v>
      </c>
    </row>
    <row r="20" spans="1:8" x14ac:dyDescent="0.3">
      <c r="G20" s="2"/>
      <c r="H20" s="2"/>
    </row>
    <row r="21" spans="1:8" x14ac:dyDescent="0.3">
      <c r="G21" s="2"/>
      <c r="H21" s="2"/>
    </row>
    <row r="22" spans="1:8" ht="15" thickBot="1" x14ac:dyDescent="0.35">
      <c r="A22" t="s">
        <v>19</v>
      </c>
      <c r="G22" s="2"/>
      <c r="H22" s="3">
        <f>SUM(H2:H20)</f>
        <v>7119.58</v>
      </c>
    </row>
    <row r="23" spans="1:8" ht="15" thickTop="1" x14ac:dyDescent="0.3">
      <c r="G23" s="2"/>
      <c r="H23" s="2"/>
    </row>
    <row r="24" spans="1:8" ht="7.5" customHeight="1" x14ac:dyDescent="0.3">
      <c r="A24" s="7"/>
      <c r="B24" s="7"/>
      <c r="C24" s="7"/>
      <c r="D24" s="7"/>
      <c r="E24" s="7"/>
      <c r="F24" s="7"/>
      <c r="G24" s="8"/>
      <c r="H24" s="8"/>
    </row>
    <row r="25" spans="1:8" ht="10.050000000000001" customHeight="1" thickBot="1" x14ac:dyDescent="0.35">
      <c r="A25" s="9"/>
      <c r="B25" s="9"/>
      <c r="C25" s="9"/>
      <c r="D25" s="9"/>
      <c r="E25" s="9"/>
      <c r="F25" s="9"/>
      <c r="G25" s="10"/>
      <c r="H25" s="10"/>
    </row>
    <row r="26" spans="1:8" x14ac:dyDescent="0.3">
      <c r="G26" s="2"/>
      <c r="H26" s="2"/>
    </row>
    <row r="27" spans="1:8" x14ac:dyDescent="0.3">
      <c r="A27" t="s">
        <v>20</v>
      </c>
      <c r="G27" s="2"/>
      <c r="H27" s="2"/>
    </row>
    <row r="28" spans="1:8" x14ac:dyDescent="0.3">
      <c r="A28" t="s">
        <v>21</v>
      </c>
      <c r="G28" s="2"/>
      <c r="H28" s="2">
        <v>2230</v>
      </c>
    </row>
    <row r="29" spans="1:8" x14ac:dyDescent="0.3">
      <c r="A29" t="s">
        <v>22</v>
      </c>
      <c r="G29" s="2"/>
      <c r="H29" s="2">
        <v>0</v>
      </c>
    </row>
    <row r="30" spans="1:8" x14ac:dyDescent="0.3">
      <c r="A30" t="s">
        <v>23</v>
      </c>
      <c r="G30" s="2"/>
      <c r="H30" s="2" t="s">
        <v>24</v>
      </c>
    </row>
    <row r="31" spans="1:8" ht="15.6" x14ac:dyDescent="0.3">
      <c r="A31" t="s">
        <v>25</v>
      </c>
      <c r="G31" s="2"/>
      <c r="H31" s="11">
        <f>H22-H28</f>
        <v>4889.58</v>
      </c>
    </row>
    <row r="32" spans="1:8" x14ac:dyDescent="0.3">
      <c r="G32" s="2"/>
      <c r="H32" s="2"/>
    </row>
    <row r="33" spans="1:8" ht="15" thickBot="1" x14ac:dyDescent="0.35">
      <c r="A33" t="s">
        <v>26</v>
      </c>
      <c r="F33" s="2"/>
      <c r="G33" s="2"/>
      <c r="H33" s="3">
        <f>SUM(H28:H31)</f>
        <v>7119.58</v>
      </c>
    </row>
    <row r="34" spans="1:8" ht="15" thickTop="1" x14ac:dyDescent="0.3">
      <c r="G34" s="2"/>
      <c r="H34" s="2"/>
    </row>
    <row r="35" spans="1:8" x14ac:dyDescent="0.3">
      <c r="G35" s="2"/>
      <c r="H35" s="2"/>
    </row>
    <row r="37" spans="1:8" x14ac:dyDescent="0.3">
      <c r="G37" s="2"/>
    </row>
    <row r="38" spans="1:8" x14ac:dyDescent="0.3">
      <c r="G38" s="2"/>
    </row>
    <row r="40" spans="1:8" x14ac:dyDescent="0.3">
      <c r="G40" s="5" t="s">
        <v>27</v>
      </c>
      <c r="H40" s="2">
        <f>SUM(G33:H38)</f>
        <v>7119.58</v>
      </c>
    </row>
    <row r="41" spans="1:8" x14ac:dyDescent="0.3">
      <c r="H41" s="2"/>
    </row>
  </sheetData>
  <pageMargins left="0.7" right="0.7" top="0.75" bottom="0.75" header="0.3" footer="0.3"/>
  <pageSetup scale="56" orientation="portrait" r:id="rId1"/>
  <headerFooter>
    <oddHeader>&amp;LNH Cursillo Committee
Citizen's Bank Checking&amp;C
Treasurer's Report as of 01/09/2023&amp;Rblr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47B09-DC1B-4556-A9FA-5FB54AC3C0A2}">
  <sheetPr>
    <pageSetUpPr fitToPage="1"/>
  </sheetPr>
  <dimension ref="A1:R59"/>
  <sheetViews>
    <sheetView topLeftCell="A52" zoomScale="120" zoomScaleNormal="120" workbookViewId="0">
      <selection activeCell="J45" sqref="J45"/>
    </sheetView>
  </sheetViews>
  <sheetFormatPr defaultColWidth="8.77734375" defaultRowHeight="13.2" x14ac:dyDescent="0.25"/>
  <cols>
    <col min="1" max="1" width="19.109375" style="30" bestFit="1" customWidth="1"/>
    <col min="2" max="2" width="13.77734375" style="40" hidden="1" customWidth="1"/>
    <col min="3" max="3" width="30.6640625" style="30" hidden="1" customWidth="1"/>
    <col min="4" max="4" width="24.33203125" style="30" hidden="1" customWidth="1"/>
    <col min="5" max="5" width="30.88671875" style="30" hidden="1" customWidth="1"/>
    <col min="6" max="7" width="8.77734375" style="30"/>
    <col min="8" max="8" width="8.77734375" style="62"/>
    <col min="9" max="11" width="8.77734375" style="30"/>
    <col min="12" max="12" width="14.109375" style="30" customWidth="1"/>
    <col min="13" max="15" width="8.77734375" style="30"/>
    <col min="16" max="16" width="12.44140625" style="30" customWidth="1"/>
    <col min="17" max="17" width="14.33203125" style="30" customWidth="1"/>
    <col min="18" max="16384" width="8.77734375" style="30"/>
  </cols>
  <sheetData>
    <row r="1" spans="1:12" ht="12.75" customHeight="1" x14ac:dyDescent="0.25">
      <c r="A1" s="27" t="s">
        <v>220</v>
      </c>
      <c r="B1" s="28" t="s">
        <v>221</v>
      </c>
      <c r="C1" s="29" t="s">
        <v>222</v>
      </c>
      <c r="D1" s="29" t="s">
        <v>223</v>
      </c>
      <c r="E1" s="29" t="s">
        <v>224</v>
      </c>
      <c r="F1" s="29" t="s">
        <v>225</v>
      </c>
      <c r="H1" s="61" t="s">
        <v>373</v>
      </c>
      <c r="J1" s="61" t="s">
        <v>5</v>
      </c>
    </row>
    <row r="2" spans="1:12" x14ac:dyDescent="0.25">
      <c r="A2" s="31" t="s">
        <v>353</v>
      </c>
      <c r="B2" s="32">
        <v>6039732798</v>
      </c>
      <c r="C2" s="33" t="s">
        <v>228</v>
      </c>
      <c r="D2" s="31" t="s">
        <v>229</v>
      </c>
      <c r="E2" s="30" t="s">
        <v>230</v>
      </c>
      <c r="F2" s="34">
        <v>200</v>
      </c>
      <c r="H2" s="62">
        <f>200-F2</f>
        <v>0</v>
      </c>
      <c r="J2" s="34"/>
      <c r="L2" s="34"/>
    </row>
    <row r="3" spans="1:12" x14ac:dyDescent="0.25">
      <c r="A3" s="31"/>
      <c r="B3" s="32"/>
      <c r="C3" s="33"/>
      <c r="D3" s="31"/>
      <c r="J3" s="34"/>
      <c r="L3" s="34"/>
    </row>
    <row r="4" spans="1:12" ht="12.75" customHeight="1" x14ac:dyDescent="0.25">
      <c r="A4" s="27" t="s">
        <v>231</v>
      </c>
      <c r="B4" s="32"/>
      <c r="C4" s="33"/>
      <c r="J4" s="34"/>
      <c r="L4" s="34"/>
    </row>
    <row r="5" spans="1:12" x14ac:dyDescent="0.25">
      <c r="A5" s="31" t="s">
        <v>36</v>
      </c>
      <c r="B5" s="32">
        <v>6039370454</v>
      </c>
      <c r="C5" s="33" t="s">
        <v>233</v>
      </c>
      <c r="D5" s="31" t="s">
        <v>229</v>
      </c>
      <c r="E5" s="30" t="s">
        <v>234</v>
      </c>
      <c r="J5" s="34"/>
      <c r="K5" s="45"/>
      <c r="L5" s="34"/>
    </row>
    <row r="6" spans="1:12" x14ac:dyDescent="0.25">
      <c r="A6" s="31"/>
      <c r="B6" s="32"/>
      <c r="C6" s="33"/>
      <c r="D6" s="31"/>
      <c r="I6" s="30" t="s">
        <v>36</v>
      </c>
      <c r="J6" s="34"/>
      <c r="L6" s="34"/>
    </row>
    <row r="7" spans="1:12" ht="12.75" customHeight="1" x14ac:dyDescent="0.25">
      <c r="A7" s="27" t="s">
        <v>235</v>
      </c>
      <c r="B7" s="32"/>
      <c r="C7" s="33"/>
      <c r="D7" s="31"/>
      <c r="J7" s="34"/>
      <c r="L7" s="34"/>
    </row>
    <row r="8" spans="1:12" x14ac:dyDescent="0.25">
      <c r="A8" s="31" t="s">
        <v>368</v>
      </c>
      <c r="B8" s="32"/>
      <c r="C8" s="33"/>
      <c r="D8" s="31" t="s">
        <v>237</v>
      </c>
      <c r="H8" s="34">
        <v>200</v>
      </c>
      <c r="J8" s="34"/>
      <c r="L8" s="34"/>
    </row>
    <row r="9" spans="1:12" x14ac:dyDescent="0.25">
      <c r="A9" s="31"/>
      <c r="B9" s="32"/>
      <c r="C9" s="33"/>
      <c r="D9" s="31"/>
      <c r="J9" s="34"/>
      <c r="L9" s="34"/>
    </row>
    <row r="10" spans="1:12" ht="12.75" customHeight="1" x14ac:dyDescent="0.25">
      <c r="A10" s="27" t="s">
        <v>238</v>
      </c>
      <c r="B10" s="32"/>
      <c r="C10" s="33"/>
      <c r="D10" s="31"/>
      <c r="J10" s="34"/>
      <c r="L10" s="34"/>
    </row>
    <row r="11" spans="1:12" x14ac:dyDescent="0.25">
      <c r="A11" s="31" t="s">
        <v>349</v>
      </c>
      <c r="B11" s="32" t="s">
        <v>240</v>
      </c>
      <c r="C11" s="33" t="s">
        <v>241</v>
      </c>
      <c r="D11" s="31" t="s">
        <v>242</v>
      </c>
      <c r="E11" s="30" t="s">
        <v>243</v>
      </c>
      <c r="F11" s="34">
        <v>200</v>
      </c>
      <c r="H11" s="62">
        <f t="shared" ref="H11:H14" si="0">200-F11</f>
        <v>0</v>
      </c>
      <c r="J11" s="34"/>
      <c r="L11" s="34"/>
    </row>
    <row r="12" spans="1:12" x14ac:dyDescent="0.25">
      <c r="A12" s="31" t="s">
        <v>350</v>
      </c>
      <c r="B12" s="32" t="s">
        <v>245</v>
      </c>
      <c r="C12" s="35" t="s">
        <v>246</v>
      </c>
      <c r="D12" s="31" t="s">
        <v>247</v>
      </c>
      <c r="E12" s="30" t="s">
        <v>248</v>
      </c>
      <c r="F12" s="34">
        <v>200</v>
      </c>
      <c r="G12" s="45"/>
      <c r="H12" s="62">
        <f t="shared" si="0"/>
        <v>0</v>
      </c>
      <c r="J12" s="34"/>
      <c r="L12" s="34"/>
    </row>
    <row r="13" spans="1:12" x14ac:dyDescent="0.25">
      <c r="A13" s="31" t="s">
        <v>351</v>
      </c>
      <c r="B13" s="32" t="s">
        <v>250</v>
      </c>
      <c r="C13" s="33" t="s">
        <v>251</v>
      </c>
      <c r="D13" s="31" t="s">
        <v>252</v>
      </c>
      <c r="E13" s="30" t="s">
        <v>253</v>
      </c>
      <c r="F13" s="34">
        <v>200</v>
      </c>
      <c r="H13" s="62">
        <f t="shared" si="0"/>
        <v>0</v>
      </c>
      <c r="J13" s="34"/>
      <c r="K13" s="45"/>
      <c r="L13" s="34"/>
    </row>
    <row r="14" spans="1:12" x14ac:dyDescent="0.25">
      <c r="A14" s="31" t="s">
        <v>352</v>
      </c>
      <c r="B14" s="32" t="s">
        <v>255</v>
      </c>
      <c r="C14" s="33" t="s">
        <v>256</v>
      </c>
      <c r="D14" s="31" t="s">
        <v>242</v>
      </c>
      <c r="E14" s="30" t="s">
        <v>257</v>
      </c>
      <c r="F14" s="34">
        <v>200</v>
      </c>
      <c r="G14" s="45"/>
      <c r="H14" s="62">
        <f t="shared" si="0"/>
        <v>0</v>
      </c>
      <c r="J14" s="34"/>
      <c r="L14" s="34"/>
    </row>
    <row r="15" spans="1:12" x14ac:dyDescent="0.25">
      <c r="A15" s="31"/>
      <c r="B15" s="32" t="s">
        <v>259</v>
      </c>
      <c r="C15" s="33" t="s">
        <v>260</v>
      </c>
      <c r="D15" s="31" t="s">
        <v>261</v>
      </c>
      <c r="E15" s="30" t="s">
        <v>262</v>
      </c>
      <c r="J15" s="34"/>
      <c r="K15" s="45"/>
      <c r="L15" s="34"/>
    </row>
    <row r="16" spans="1:12" x14ac:dyDescent="0.25">
      <c r="A16" s="31"/>
      <c r="B16" s="32"/>
      <c r="C16" s="33"/>
      <c r="D16" s="31"/>
      <c r="J16" s="34"/>
      <c r="L16" s="34"/>
    </row>
    <row r="17" spans="1:18" ht="12.75" customHeight="1" x14ac:dyDescent="0.25">
      <c r="A17" s="27" t="s">
        <v>263</v>
      </c>
      <c r="B17" s="32"/>
      <c r="J17" s="34"/>
      <c r="L17" s="34"/>
      <c r="O17" s="48"/>
      <c r="P17" s="48"/>
      <c r="Q17" s="49"/>
      <c r="R17" s="50"/>
    </row>
    <row r="18" spans="1:18" ht="15" x14ac:dyDescent="0.25">
      <c r="A18" s="31" t="s">
        <v>322</v>
      </c>
      <c r="B18" s="32" t="s">
        <v>265</v>
      </c>
      <c r="C18" s="35" t="s">
        <v>266</v>
      </c>
      <c r="D18" s="31"/>
      <c r="F18" s="34">
        <v>125</v>
      </c>
      <c r="G18" s="45"/>
      <c r="H18" s="34">
        <f>200-F18</f>
        <v>75</v>
      </c>
      <c r="J18" s="34"/>
      <c r="K18" s="45"/>
      <c r="L18" s="34"/>
      <c r="O18" s="51"/>
      <c r="P18" s="51"/>
      <c r="Q18" s="52"/>
      <c r="R18" s="50"/>
    </row>
    <row r="19" spans="1:18" ht="15" x14ac:dyDescent="0.25">
      <c r="A19" s="31" t="s">
        <v>323</v>
      </c>
      <c r="B19" s="32" t="s">
        <v>268</v>
      </c>
      <c r="C19" s="35" t="s">
        <v>269</v>
      </c>
      <c r="D19" s="31"/>
      <c r="F19" s="34">
        <v>125</v>
      </c>
      <c r="G19" s="45"/>
      <c r="H19" s="34">
        <f t="shared" ref="H19:H31" si="1">200-F19</f>
        <v>75</v>
      </c>
      <c r="I19" s="34"/>
      <c r="L19" s="34"/>
      <c r="O19" s="51"/>
      <c r="P19" s="51"/>
      <c r="Q19" s="49"/>
      <c r="R19" s="50"/>
    </row>
    <row r="20" spans="1:18" ht="15" x14ac:dyDescent="0.25">
      <c r="A20" s="31" t="s">
        <v>324</v>
      </c>
      <c r="B20" s="32" t="s">
        <v>271</v>
      </c>
      <c r="C20" s="35" t="s">
        <v>272</v>
      </c>
      <c r="D20" s="31"/>
      <c r="F20" s="34">
        <v>125</v>
      </c>
      <c r="G20" s="45"/>
      <c r="H20" s="34">
        <f t="shared" si="1"/>
        <v>75</v>
      </c>
      <c r="I20" s="34"/>
      <c r="L20" s="34"/>
      <c r="O20" s="51"/>
      <c r="P20" s="51"/>
      <c r="Q20" s="49"/>
      <c r="R20" s="50"/>
    </row>
    <row r="21" spans="1:18" ht="15" x14ac:dyDescent="0.25">
      <c r="A21" s="31" t="s">
        <v>341</v>
      </c>
      <c r="B21" s="32" t="s">
        <v>274</v>
      </c>
      <c r="C21" s="35" t="s">
        <v>275</v>
      </c>
      <c r="D21" s="31"/>
      <c r="F21" s="34">
        <v>100</v>
      </c>
      <c r="G21" s="45"/>
      <c r="H21" s="34">
        <f t="shared" si="1"/>
        <v>100</v>
      </c>
      <c r="J21" s="34"/>
      <c r="L21" s="34"/>
      <c r="O21" s="51"/>
      <c r="P21" s="51"/>
      <c r="Q21" s="52"/>
      <c r="R21" s="50"/>
    </row>
    <row r="22" spans="1:18" ht="15" x14ac:dyDescent="0.25">
      <c r="A22" s="31" t="s">
        <v>340</v>
      </c>
      <c r="B22" s="32" t="s">
        <v>277</v>
      </c>
      <c r="C22" s="35" t="s">
        <v>278</v>
      </c>
      <c r="D22" s="31"/>
      <c r="F22" s="34">
        <v>200</v>
      </c>
      <c r="G22" s="45"/>
      <c r="H22" s="62">
        <f t="shared" si="1"/>
        <v>0</v>
      </c>
      <c r="J22" s="34"/>
      <c r="L22" s="34"/>
      <c r="O22" s="48"/>
      <c r="P22" s="48"/>
      <c r="Q22" s="52"/>
      <c r="R22" s="50"/>
    </row>
    <row r="23" spans="1:18" ht="15" x14ac:dyDescent="0.25">
      <c r="A23" s="31" t="s">
        <v>342</v>
      </c>
      <c r="B23" s="32"/>
      <c r="C23" s="35"/>
      <c r="D23" s="31"/>
      <c r="F23" s="34">
        <v>200</v>
      </c>
      <c r="G23" s="45"/>
      <c r="H23" s="62">
        <f t="shared" si="1"/>
        <v>0</v>
      </c>
      <c r="J23" s="34"/>
      <c r="L23" s="34"/>
      <c r="O23" s="48"/>
      <c r="P23" s="48"/>
      <c r="Q23" s="49"/>
      <c r="R23" s="50"/>
    </row>
    <row r="24" spans="1:18" ht="15" x14ac:dyDescent="0.25">
      <c r="A24" s="31" t="s">
        <v>343</v>
      </c>
      <c r="B24" s="32"/>
      <c r="C24" s="35"/>
      <c r="D24" s="31"/>
      <c r="F24" s="34">
        <v>200</v>
      </c>
      <c r="G24" s="45"/>
      <c r="H24" s="62">
        <f t="shared" si="1"/>
        <v>0</v>
      </c>
      <c r="J24" s="34"/>
      <c r="L24" s="34"/>
      <c r="O24" s="48"/>
      <c r="P24" s="48"/>
      <c r="Q24" s="49"/>
      <c r="R24" s="50"/>
    </row>
    <row r="25" spans="1:18" ht="15" x14ac:dyDescent="0.25">
      <c r="A25" s="31" t="s">
        <v>344</v>
      </c>
      <c r="B25" s="32"/>
      <c r="C25" s="35"/>
      <c r="D25" s="31"/>
      <c r="F25" s="34">
        <v>200</v>
      </c>
      <c r="G25" s="45"/>
      <c r="H25" s="62">
        <f t="shared" si="1"/>
        <v>0</v>
      </c>
      <c r="J25" s="34"/>
      <c r="L25" s="34"/>
      <c r="O25" s="48"/>
      <c r="P25" s="48"/>
      <c r="Q25" s="49"/>
      <c r="R25" s="50"/>
    </row>
    <row r="26" spans="1:18" ht="15" x14ac:dyDescent="0.25">
      <c r="A26" s="31" t="s">
        <v>345</v>
      </c>
      <c r="B26" s="32"/>
      <c r="C26" s="35"/>
      <c r="D26" s="31"/>
      <c r="F26" s="34">
        <v>200</v>
      </c>
      <c r="G26" s="45"/>
      <c r="H26" s="62">
        <f t="shared" si="1"/>
        <v>0</v>
      </c>
      <c r="J26" s="34"/>
      <c r="L26" s="34"/>
      <c r="O26" s="48"/>
      <c r="P26" s="48"/>
      <c r="Q26" s="49"/>
      <c r="R26" s="50"/>
    </row>
    <row r="27" spans="1:18" ht="15" x14ac:dyDescent="0.25">
      <c r="A27" s="31" t="s">
        <v>346</v>
      </c>
      <c r="B27" s="32"/>
      <c r="C27" s="35"/>
      <c r="D27" s="31"/>
      <c r="F27" s="34">
        <v>200</v>
      </c>
      <c r="G27" s="45"/>
      <c r="H27" s="62">
        <f t="shared" si="1"/>
        <v>0</v>
      </c>
      <c r="J27" s="34"/>
      <c r="L27" s="34"/>
      <c r="O27" s="51"/>
      <c r="P27" s="51"/>
      <c r="Q27" s="49"/>
      <c r="R27" s="50"/>
    </row>
    <row r="28" spans="1:18" ht="15" x14ac:dyDescent="0.25">
      <c r="A28" s="31" t="s">
        <v>347</v>
      </c>
      <c r="B28" s="32" t="s">
        <v>280</v>
      </c>
      <c r="C28" s="35" t="s">
        <v>281</v>
      </c>
      <c r="D28" s="31"/>
      <c r="F28" s="34">
        <v>200</v>
      </c>
      <c r="G28" s="45"/>
      <c r="H28" s="62">
        <f t="shared" si="1"/>
        <v>0</v>
      </c>
      <c r="J28" s="34"/>
      <c r="L28" s="34"/>
      <c r="O28" s="48"/>
      <c r="P28" s="48"/>
      <c r="Q28" s="49"/>
      <c r="R28" s="50"/>
    </row>
    <row r="29" spans="1:18" x14ac:dyDescent="0.25">
      <c r="A29" s="31" t="s">
        <v>348</v>
      </c>
      <c r="B29" s="32" t="s">
        <v>283</v>
      </c>
      <c r="C29" s="35" t="s">
        <v>284</v>
      </c>
      <c r="D29" s="31"/>
      <c r="F29" s="34">
        <v>125</v>
      </c>
      <c r="H29" s="34">
        <f t="shared" si="1"/>
        <v>75</v>
      </c>
      <c r="J29" s="34"/>
      <c r="L29" s="34"/>
    </row>
    <row r="30" spans="1:18" x14ac:dyDescent="0.25">
      <c r="A30" s="31" t="s">
        <v>354</v>
      </c>
      <c r="B30" s="32" t="s">
        <v>286</v>
      </c>
      <c r="C30" s="35" t="s">
        <v>287</v>
      </c>
      <c r="D30" s="31"/>
      <c r="F30" s="34">
        <v>125</v>
      </c>
      <c r="J30" s="34">
        <f>200-F30</f>
        <v>75</v>
      </c>
      <c r="L30" s="34"/>
    </row>
    <row r="31" spans="1:18" x14ac:dyDescent="0.25">
      <c r="A31" s="31" t="s">
        <v>355</v>
      </c>
      <c r="B31" s="32" t="s">
        <v>289</v>
      </c>
      <c r="C31" s="35"/>
      <c r="D31" s="31"/>
      <c r="F31" s="34">
        <v>125</v>
      </c>
      <c r="H31" s="34">
        <f t="shared" si="1"/>
        <v>75</v>
      </c>
      <c r="J31" s="34"/>
      <c r="L31" s="34"/>
    </row>
    <row r="32" spans="1:18" x14ac:dyDescent="0.25">
      <c r="A32" s="55" t="s">
        <v>345</v>
      </c>
      <c r="B32" s="56"/>
      <c r="C32" s="57"/>
      <c r="D32" s="55"/>
      <c r="E32" s="58"/>
      <c r="F32" s="59">
        <v>-200</v>
      </c>
      <c r="G32" s="58"/>
      <c r="H32" s="63">
        <v>0</v>
      </c>
      <c r="I32" s="59" t="s">
        <v>356</v>
      </c>
      <c r="L32" s="34"/>
    </row>
    <row r="33" spans="1:13" x14ac:dyDescent="0.25">
      <c r="A33" s="55" t="s">
        <v>347</v>
      </c>
      <c r="B33" s="56" t="s">
        <v>291</v>
      </c>
      <c r="C33" s="57" t="s">
        <v>292</v>
      </c>
      <c r="D33" s="55"/>
      <c r="E33" s="58" t="s">
        <v>293</v>
      </c>
      <c r="F33" s="59">
        <v>-200</v>
      </c>
      <c r="G33" s="58"/>
      <c r="H33" s="63">
        <v>0</v>
      </c>
      <c r="I33" s="59" t="s">
        <v>356</v>
      </c>
      <c r="L33" s="34"/>
    </row>
    <row r="34" spans="1:13" x14ac:dyDescent="0.25">
      <c r="A34" s="31" t="s">
        <v>367</v>
      </c>
      <c r="B34" s="32"/>
      <c r="C34" s="35"/>
      <c r="D34" s="31"/>
      <c r="F34" s="34"/>
      <c r="H34" s="34">
        <v>200</v>
      </c>
      <c r="J34" s="34"/>
      <c r="L34" s="34"/>
    </row>
    <row r="35" spans="1:13" x14ac:dyDescent="0.25">
      <c r="A35" s="31" t="s">
        <v>366</v>
      </c>
      <c r="B35" s="32"/>
      <c r="C35" s="35"/>
      <c r="D35" s="31"/>
      <c r="F35" s="38">
        <v>200</v>
      </c>
      <c r="G35" s="37"/>
      <c r="H35" s="64">
        <f t="shared" ref="H35" si="2">200-F35</f>
        <v>0</v>
      </c>
      <c r="I35" s="37"/>
      <c r="J35" s="38"/>
      <c r="L35" s="38"/>
    </row>
    <row r="36" spans="1:13" x14ac:dyDescent="0.25">
      <c r="A36" s="31"/>
      <c r="B36" s="32"/>
      <c r="C36" s="35"/>
      <c r="D36" s="31"/>
      <c r="J36" s="34"/>
    </row>
    <row r="37" spans="1:13" x14ac:dyDescent="0.25">
      <c r="A37" s="31"/>
      <c r="B37" s="32"/>
      <c r="C37" s="35"/>
      <c r="D37" s="31"/>
      <c r="E37" s="30" t="s">
        <v>296</v>
      </c>
      <c r="F37" s="34">
        <f>SUM(F2:F36)</f>
        <v>3050</v>
      </c>
      <c r="H37" s="34">
        <f>SUM(H2:H36)</f>
        <v>875</v>
      </c>
      <c r="J37" s="34"/>
      <c r="L37" s="34"/>
    </row>
    <row r="38" spans="1:13" x14ac:dyDescent="0.25">
      <c r="A38" s="31"/>
      <c r="B38" s="32"/>
      <c r="C38" s="35"/>
      <c r="D38" s="31"/>
      <c r="J38" s="34"/>
      <c r="M38" s="30" t="s">
        <v>36</v>
      </c>
    </row>
    <row r="39" spans="1:13" x14ac:dyDescent="0.25">
      <c r="A39" s="31"/>
      <c r="B39" s="32"/>
      <c r="C39" s="35"/>
      <c r="D39" s="31"/>
      <c r="F39" s="30" t="s">
        <v>36</v>
      </c>
    </row>
    <row r="40" spans="1:13" x14ac:dyDescent="0.25">
      <c r="A40" s="31" t="s">
        <v>309</v>
      </c>
      <c r="B40" s="32"/>
      <c r="C40" s="35"/>
      <c r="D40" s="31"/>
      <c r="G40" s="34">
        <f>F37+H37</f>
        <v>3925</v>
      </c>
    </row>
    <row r="41" spans="1:13" x14ac:dyDescent="0.25">
      <c r="A41" s="31"/>
      <c r="B41" s="32"/>
      <c r="C41" s="35"/>
      <c r="D41" s="31"/>
    </row>
    <row r="42" spans="1:13" x14ac:dyDescent="0.25">
      <c r="A42" s="31"/>
      <c r="B42" s="32"/>
      <c r="C42" s="35"/>
      <c r="D42" s="31"/>
      <c r="F42" s="36" t="s">
        <v>216</v>
      </c>
      <c r="G42" s="34">
        <v>-3000</v>
      </c>
      <c r="H42" s="30"/>
    </row>
    <row r="43" spans="1:13" x14ac:dyDescent="0.25">
      <c r="A43" s="31"/>
      <c r="B43" s="32"/>
      <c r="C43" s="35"/>
      <c r="D43" s="31"/>
      <c r="F43" s="36" t="s">
        <v>375</v>
      </c>
      <c r="G43" s="46">
        <v>-19.04</v>
      </c>
      <c r="H43" s="30"/>
    </row>
    <row r="44" spans="1:13" x14ac:dyDescent="0.25">
      <c r="A44" s="31"/>
      <c r="B44" s="32"/>
      <c r="C44" s="35"/>
      <c r="D44" s="31"/>
      <c r="F44" s="36" t="s">
        <v>332</v>
      </c>
      <c r="G44" s="34">
        <f>SUM(G40:G43)</f>
        <v>905.96</v>
      </c>
      <c r="H44" s="30"/>
    </row>
    <row r="45" spans="1:13" x14ac:dyDescent="0.25">
      <c r="A45" s="31"/>
      <c r="B45" s="32"/>
      <c r="C45" s="35"/>
      <c r="D45" s="31"/>
    </row>
    <row r="46" spans="1:13" x14ac:dyDescent="0.25">
      <c r="A46" s="31" t="s">
        <v>376</v>
      </c>
      <c r="B46" s="32"/>
      <c r="C46" s="35"/>
      <c r="D46" s="31"/>
      <c r="G46" s="36"/>
    </row>
    <row r="47" spans="1:13" x14ac:dyDescent="0.25">
      <c r="A47" s="31"/>
      <c r="B47" s="32"/>
      <c r="C47" s="35"/>
      <c r="D47" s="31"/>
    </row>
    <row r="48" spans="1:13" x14ac:dyDescent="0.25">
      <c r="A48" s="31"/>
      <c r="B48" s="32"/>
      <c r="C48" s="39"/>
    </row>
    <row r="49" spans="1:3" x14ac:dyDescent="0.25">
      <c r="A49" s="31"/>
      <c r="B49" s="32"/>
      <c r="C49" s="39"/>
    </row>
    <row r="50" spans="1:3" x14ac:dyDescent="0.25">
      <c r="A50" s="31"/>
      <c r="B50" s="32"/>
      <c r="C50" s="39"/>
    </row>
    <row r="51" spans="1:3" x14ac:dyDescent="0.25">
      <c r="A51" s="31"/>
      <c r="B51" s="32"/>
      <c r="C51" s="39"/>
    </row>
    <row r="52" spans="1:3" x14ac:dyDescent="0.25">
      <c r="A52" s="31"/>
      <c r="B52" s="32"/>
      <c r="C52" s="39"/>
    </row>
    <row r="53" spans="1:3" x14ac:dyDescent="0.25">
      <c r="A53" s="31"/>
      <c r="B53" s="32"/>
      <c r="C53" s="39"/>
    </row>
    <row r="54" spans="1:3" x14ac:dyDescent="0.25">
      <c r="A54" s="31"/>
      <c r="B54" s="32"/>
      <c r="C54" s="39"/>
    </row>
    <row r="55" spans="1:3" x14ac:dyDescent="0.25">
      <c r="A55" s="31"/>
      <c r="B55" s="32"/>
      <c r="C55" s="39"/>
    </row>
    <row r="56" spans="1:3" x14ac:dyDescent="0.25">
      <c r="A56" s="31"/>
      <c r="B56" s="32"/>
      <c r="C56" s="39"/>
    </row>
    <row r="57" spans="1:3" x14ac:dyDescent="0.25">
      <c r="A57" s="31"/>
      <c r="B57" s="32"/>
      <c r="C57" s="39"/>
    </row>
    <row r="58" spans="1:3" x14ac:dyDescent="0.25">
      <c r="A58" s="31"/>
      <c r="C58" s="39"/>
    </row>
    <row r="59" spans="1:3" x14ac:dyDescent="0.25">
      <c r="A59" s="31"/>
      <c r="C59" s="31" t="s">
        <v>297</v>
      </c>
    </row>
  </sheetData>
  <hyperlinks>
    <hyperlink ref="C2" r:id="rId1" xr:uid="{E31D3790-EA13-49E3-B9E1-3A9B88314F8B}"/>
    <hyperlink ref="C5" r:id="rId2" xr:uid="{123CA4B1-C62A-4884-BD7A-4BB1C8FD2D5B}"/>
    <hyperlink ref="C11" r:id="rId3" xr:uid="{4A2D0441-1F40-4E79-9385-1A51388FD701}"/>
    <hyperlink ref="C12" r:id="rId4" xr:uid="{7F54A8E5-7133-4AB6-90B1-F3CEFB707193}"/>
    <hyperlink ref="C13" r:id="rId5" xr:uid="{5E2518D2-DF11-4A06-88D0-E4E7A1F29DF0}"/>
    <hyperlink ref="C14" r:id="rId6" xr:uid="{F10D81A6-EA0D-408F-B313-9E2B9DBA3753}"/>
    <hyperlink ref="C15" r:id="rId7" xr:uid="{48EF2F08-87C0-45C7-92EE-77CA53F73D79}"/>
    <hyperlink ref="C18" r:id="rId8" xr:uid="{AFFAE33A-6A4E-489A-A71A-D138C021333D}"/>
    <hyperlink ref="C19" r:id="rId9" xr:uid="{FCB4E70D-AA2F-4A14-957F-68D2FBCDB59B}"/>
    <hyperlink ref="C20" r:id="rId10" xr:uid="{A3F0997A-6630-4FCB-9640-DFEB6BD7641E}"/>
    <hyperlink ref="C21" r:id="rId11" xr:uid="{0A7BE39A-3D7B-4112-9D60-7DAC01F3C490}"/>
    <hyperlink ref="C22" r:id="rId12" xr:uid="{C2127893-09D4-4ABB-A30D-95629B005DFC}"/>
    <hyperlink ref="C28" r:id="rId13" xr:uid="{A9EF4C5B-3142-47A6-B2DA-9BDCF1026778}"/>
    <hyperlink ref="C29" r:id="rId14" xr:uid="{528AF046-E088-4AD2-8661-863FCC2C8B87}"/>
    <hyperlink ref="C30" r:id="rId15" xr:uid="{A522223D-EBF1-460C-B6DA-36174D518C96}"/>
    <hyperlink ref="C33" r:id="rId16" xr:uid="{303F64AD-8097-4AAE-83EE-7D06D8C107C7}"/>
  </hyperlinks>
  <printOptions horizontalCentered="1"/>
  <pageMargins left="0.26" right="0.3" top="1.35" bottom="0.51" header="0.36" footer="0.5"/>
  <pageSetup scale="93" orientation="landscape" r:id="rId17"/>
  <headerFooter alignWithMargins="0">
    <oddHeader xml:space="preserve">&amp;C&amp;"Arial,Bold"&amp;14Men’s Cursillo #325
Camp Sentinel, Tuftonboro, NH
&amp;12Diocese of Manchester
March 7-10, 2024&amp;"Arial,Regular"&amp;10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CC61A-9EF4-42EB-90E1-EEA502A745E8}">
  <sheetPr>
    <pageSetUpPr fitToPage="1"/>
  </sheetPr>
  <dimension ref="A1:S88"/>
  <sheetViews>
    <sheetView showWhiteSpace="0" topLeftCell="A33" zoomScaleNormal="100" workbookViewId="0">
      <selection activeCell="E48" sqref="E48"/>
    </sheetView>
  </sheetViews>
  <sheetFormatPr defaultRowHeight="14.4" x14ac:dyDescent="0.3"/>
  <cols>
    <col min="1" max="1" width="23.21875" customWidth="1"/>
    <col min="2" max="2" width="13.77734375" customWidth="1"/>
    <col min="3" max="3" width="9.21875" customWidth="1"/>
    <col min="4" max="4" width="7.21875" customWidth="1"/>
    <col min="5" max="5" width="27.77734375" customWidth="1"/>
    <col min="6" max="6" width="24.109375" customWidth="1"/>
    <col min="7" max="7" width="21.5546875" customWidth="1"/>
    <col min="8" max="8" width="12.6640625" bestFit="1" customWidth="1"/>
    <col min="11" max="11" width="9.77734375" bestFit="1" customWidth="1"/>
    <col min="12" max="12" width="13.6640625" customWidth="1"/>
    <col min="16" max="16" width="12.5546875" customWidth="1"/>
    <col min="18" max="18" width="10.6640625" customWidth="1"/>
  </cols>
  <sheetData>
    <row r="1" spans="1:19" ht="33.450000000000003" customHeight="1" x14ac:dyDescent="0.4">
      <c r="A1" t="s">
        <v>128</v>
      </c>
      <c r="E1" s="26" t="s">
        <v>331</v>
      </c>
      <c r="G1" t="s">
        <v>130</v>
      </c>
    </row>
    <row r="2" spans="1:19" ht="18.45" customHeight="1" x14ac:dyDescent="0.3">
      <c r="A2" t="s">
        <v>129</v>
      </c>
    </row>
    <row r="3" spans="1:19" x14ac:dyDescent="0.3">
      <c r="B3" s="24" t="s">
        <v>0</v>
      </c>
      <c r="C3" s="24" t="s">
        <v>1</v>
      </c>
      <c r="D3" s="25"/>
      <c r="E3" s="25" t="s">
        <v>2</v>
      </c>
      <c r="F3" s="25" t="s">
        <v>3</v>
      </c>
      <c r="G3" s="23" t="s">
        <v>4</v>
      </c>
      <c r="H3" s="23" t="s">
        <v>5</v>
      </c>
    </row>
    <row r="4" spans="1:19" ht="15" thickBot="1" x14ac:dyDescent="0.35">
      <c r="A4" t="s">
        <v>6</v>
      </c>
      <c r="G4" s="2"/>
      <c r="H4" s="3">
        <v>6307.1200000000008</v>
      </c>
    </row>
    <row r="5" spans="1:19" ht="15" thickTop="1" x14ac:dyDescent="0.3">
      <c r="G5" s="2"/>
      <c r="H5" s="2"/>
    </row>
    <row r="6" spans="1:19" x14ac:dyDescent="0.3">
      <c r="A6" t="s">
        <v>113</v>
      </c>
      <c r="G6" s="2"/>
      <c r="H6" s="2"/>
    </row>
    <row r="7" spans="1:19" x14ac:dyDescent="0.3">
      <c r="G7" s="2"/>
      <c r="H7" s="2"/>
    </row>
    <row r="8" spans="1:19" x14ac:dyDescent="0.3">
      <c r="A8" t="s">
        <v>45</v>
      </c>
      <c r="B8" s="4">
        <v>45352</v>
      </c>
      <c r="C8">
        <v>5021</v>
      </c>
      <c r="E8" t="s">
        <v>217</v>
      </c>
      <c r="F8" t="s">
        <v>218</v>
      </c>
      <c r="G8" s="2">
        <v>-250</v>
      </c>
      <c r="H8" s="2"/>
    </row>
    <row r="9" spans="1:19" x14ac:dyDescent="0.3">
      <c r="B9" s="4">
        <v>45352</v>
      </c>
      <c r="C9">
        <v>5020</v>
      </c>
      <c r="E9" t="s">
        <v>216</v>
      </c>
      <c r="F9" t="s">
        <v>210</v>
      </c>
      <c r="G9" s="2">
        <v>-1000</v>
      </c>
      <c r="H9" s="2"/>
    </row>
    <row r="10" spans="1:19" x14ac:dyDescent="0.3">
      <c r="B10" s="4">
        <v>45373</v>
      </c>
      <c r="C10">
        <v>5022</v>
      </c>
      <c r="E10" t="s">
        <v>216</v>
      </c>
      <c r="F10" t="s">
        <v>337</v>
      </c>
      <c r="G10" s="2">
        <v>-3000</v>
      </c>
      <c r="H10" s="2"/>
    </row>
    <row r="11" spans="1:19" x14ac:dyDescent="0.3">
      <c r="B11" s="4">
        <v>45355</v>
      </c>
      <c r="C11" s="5" t="s">
        <v>8</v>
      </c>
      <c r="E11" t="s">
        <v>215</v>
      </c>
      <c r="F11" t="s">
        <v>327</v>
      </c>
      <c r="G11" s="2">
        <v>-20.69</v>
      </c>
      <c r="H11" s="2"/>
    </row>
    <row r="12" spans="1:19" x14ac:dyDescent="0.3">
      <c r="B12" s="4">
        <v>45365</v>
      </c>
      <c r="C12" s="5" t="s">
        <v>8</v>
      </c>
      <c r="E12" t="s">
        <v>9</v>
      </c>
      <c r="G12" s="2">
        <v>-304.7</v>
      </c>
      <c r="H12" s="2"/>
    </row>
    <row r="13" spans="1:19" x14ac:dyDescent="0.3">
      <c r="H13" s="2"/>
      <c r="L13" s="4"/>
      <c r="R13" s="18"/>
    </row>
    <row r="14" spans="1:19" x14ac:dyDescent="0.3">
      <c r="A14" t="s">
        <v>13</v>
      </c>
      <c r="H14" s="2">
        <f>SUM(G8:G12)</f>
        <v>-4575.3899999999994</v>
      </c>
      <c r="L14" s="4"/>
      <c r="R14" s="18"/>
    </row>
    <row r="15" spans="1:19" x14ac:dyDescent="0.3">
      <c r="B15" s="4"/>
      <c r="G15" s="2"/>
      <c r="H15" s="2"/>
      <c r="L15" s="4"/>
      <c r="R15" s="18"/>
    </row>
    <row r="16" spans="1:19" x14ac:dyDescent="0.3">
      <c r="A16" t="s">
        <v>44</v>
      </c>
      <c r="B16" s="4">
        <v>45352</v>
      </c>
      <c r="E16" s="31" t="s">
        <v>264</v>
      </c>
      <c r="F16" t="s">
        <v>299</v>
      </c>
      <c r="G16" s="18">
        <v>100</v>
      </c>
      <c r="L16" s="4"/>
      <c r="R16" s="18"/>
      <c r="S16" s="18"/>
    </row>
    <row r="17" spans="2:19" x14ac:dyDescent="0.3">
      <c r="B17" s="4">
        <v>45358</v>
      </c>
      <c r="E17" s="31" t="s">
        <v>267</v>
      </c>
      <c r="F17" t="s">
        <v>299</v>
      </c>
      <c r="G17" s="18">
        <v>175</v>
      </c>
      <c r="L17" s="4"/>
      <c r="Q17" s="18"/>
      <c r="S17" s="18"/>
    </row>
    <row r="18" spans="2:19" x14ac:dyDescent="0.3">
      <c r="B18" s="4">
        <v>45358</v>
      </c>
      <c r="E18" s="31" t="s">
        <v>270</v>
      </c>
      <c r="F18" t="s">
        <v>299</v>
      </c>
      <c r="G18" s="18">
        <v>200</v>
      </c>
      <c r="L18" s="4"/>
      <c r="Q18" s="18"/>
      <c r="S18" s="18"/>
    </row>
    <row r="19" spans="2:19" x14ac:dyDescent="0.3">
      <c r="B19" s="4">
        <v>45358</v>
      </c>
      <c r="E19" s="31" t="s">
        <v>273</v>
      </c>
      <c r="F19" t="s">
        <v>299</v>
      </c>
      <c r="G19" s="18">
        <v>200</v>
      </c>
      <c r="L19" s="4"/>
      <c r="R19" s="18"/>
      <c r="S19" s="18"/>
    </row>
    <row r="20" spans="2:19" x14ac:dyDescent="0.3">
      <c r="B20" s="4">
        <v>45358</v>
      </c>
      <c r="D20" s="21"/>
      <c r="E20" s="31" t="s">
        <v>239</v>
      </c>
      <c r="F20" t="s">
        <v>299</v>
      </c>
      <c r="G20" s="18">
        <v>200</v>
      </c>
    </row>
    <row r="21" spans="2:19" x14ac:dyDescent="0.3">
      <c r="B21" s="4">
        <v>45358</v>
      </c>
      <c r="E21" s="31" t="s">
        <v>244</v>
      </c>
      <c r="F21" t="s">
        <v>299</v>
      </c>
      <c r="G21" s="18">
        <v>200</v>
      </c>
      <c r="H21" t="s">
        <v>36</v>
      </c>
    </row>
    <row r="22" spans="2:19" x14ac:dyDescent="0.3">
      <c r="B22" s="4">
        <v>45358</v>
      </c>
      <c r="E22" s="31" t="s">
        <v>254</v>
      </c>
      <c r="F22" t="s">
        <v>299</v>
      </c>
      <c r="G22" s="18">
        <v>200</v>
      </c>
    </row>
    <row r="23" spans="2:19" x14ac:dyDescent="0.3">
      <c r="B23" s="4">
        <v>45369</v>
      </c>
      <c r="E23" s="31" t="s">
        <v>319</v>
      </c>
      <c r="F23" t="s">
        <v>299</v>
      </c>
      <c r="G23" s="18">
        <v>200</v>
      </c>
    </row>
    <row r="24" spans="2:19" x14ac:dyDescent="0.3">
      <c r="B24" s="4">
        <v>45369</v>
      </c>
      <c r="E24" s="31" t="s">
        <v>320</v>
      </c>
      <c r="F24" t="s">
        <v>299</v>
      </c>
      <c r="G24" s="18">
        <v>200</v>
      </c>
    </row>
    <row r="25" spans="2:19" x14ac:dyDescent="0.3">
      <c r="B25" s="4">
        <v>45369</v>
      </c>
      <c r="E25" s="31" t="s">
        <v>258</v>
      </c>
      <c r="F25" t="s">
        <v>299</v>
      </c>
      <c r="G25" s="18">
        <v>200</v>
      </c>
    </row>
    <row r="26" spans="2:19" x14ac:dyDescent="0.3">
      <c r="B26" s="4">
        <v>45369</v>
      </c>
      <c r="E26" s="31" t="s">
        <v>264</v>
      </c>
      <c r="F26" t="s">
        <v>299</v>
      </c>
      <c r="G26" s="18">
        <v>100</v>
      </c>
    </row>
    <row r="27" spans="2:19" x14ac:dyDescent="0.3">
      <c r="B27" s="4">
        <v>45369</v>
      </c>
      <c r="E27" s="31" t="s">
        <v>288</v>
      </c>
      <c r="F27" t="s">
        <v>299</v>
      </c>
      <c r="G27" s="18">
        <v>50</v>
      </c>
    </row>
    <row r="28" spans="2:19" x14ac:dyDescent="0.3">
      <c r="B28" s="4">
        <v>45369</v>
      </c>
      <c r="E28" s="31" t="s">
        <v>290</v>
      </c>
      <c r="F28" t="s">
        <v>299</v>
      </c>
      <c r="G28" s="18">
        <v>25</v>
      </c>
      <c r="H28" t="s">
        <v>36</v>
      </c>
    </row>
    <row r="29" spans="2:19" x14ac:dyDescent="0.3">
      <c r="B29" s="4">
        <v>45369</v>
      </c>
      <c r="E29" s="31" t="s">
        <v>321</v>
      </c>
      <c r="G29" s="18">
        <v>650</v>
      </c>
    </row>
    <row r="30" spans="2:19" x14ac:dyDescent="0.3">
      <c r="B30" s="4">
        <v>45369</v>
      </c>
      <c r="E30" s="31" t="s">
        <v>322</v>
      </c>
      <c r="F30" t="s">
        <v>325</v>
      </c>
      <c r="G30" s="18">
        <v>125</v>
      </c>
    </row>
    <row r="31" spans="2:19" x14ac:dyDescent="0.3">
      <c r="B31" s="4">
        <v>45369</v>
      </c>
      <c r="E31" s="31" t="s">
        <v>323</v>
      </c>
      <c r="F31" t="s">
        <v>325</v>
      </c>
      <c r="G31" s="18">
        <v>125</v>
      </c>
    </row>
    <row r="32" spans="2:19" x14ac:dyDescent="0.3">
      <c r="B32" s="4">
        <v>45369</v>
      </c>
      <c r="E32" s="31" t="s">
        <v>324</v>
      </c>
      <c r="F32" t="s">
        <v>325</v>
      </c>
      <c r="G32" s="18">
        <v>125</v>
      </c>
    </row>
    <row r="33" spans="1:9" x14ac:dyDescent="0.3">
      <c r="B33" s="4">
        <v>45376</v>
      </c>
      <c r="E33" s="31" t="s">
        <v>341</v>
      </c>
      <c r="F33" t="s">
        <v>325</v>
      </c>
      <c r="G33" s="18">
        <v>100</v>
      </c>
    </row>
    <row r="34" spans="1:9" x14ac:dyDescent="0.3">
      <c r="B34" s="4">
        <v>45376</v>
      </c>
      <c r="E34" s="31" t="s">
        <v>340</v>
      </c>
      <c r="F34" t="s">
        <v>325</v>
      </c>
      <c r="G34" s="18">
        <v>200</v>
      </c>
    </row>
    <row r="35" spans="1:9" x14ac:dyDescent="0.3">
      <c r="B35" s="4"/>
      <c r="G35" s="18"/>
    </row>
    <row r="36" spans="1:9" x14ac:dyDescent="0.3">
      <c r="H36" s="18">
        <f>SUM(G16:G34)</f>
        <v>3375</v>
      </c>
    </row>
    <row r="37" spans="1:9" x14ac:dyDescent="0.3">
      <c r="A37" t="s">
        <v>18</v>
      </c>
      <c r="G37" s="18"/>
      <c r="H37" s="18"/>
    </row>
    <row r="38" spans="1:9" x14ac:dyDescent="0.3">
      <c r="G38" s="18"/>
      <c r="H38" s="18"/>
    </row>
    <row r="39" spans="1:9" x14ac:dyDescent="0.3">
      <c r="G39" s="2"/>
      <c r="H39" s="2"/>
      <c r="I39" s="2"/>
    </row>
    <row r="40" spans="1:9" ht="15" thickBot="1" x14ac:dyDescent="0.35">
      <c r="A40" t="s">
        <v>326</v>
      </c>
      <c r="G40" s="2"/>
      <c r="H40" s="3">
        <f>SUM(H4:H38)</f>
        <v>5106.7300000000014</v>
      </c>
      <c r="I40" s="2"/>
    </row>
    <row r="41" spans="1:9" ht="15" thickTop="1" x14ac:dyDescent="0.3">
      <c r="G41" s="2"/>
      <c r="H41" s="2"/>
      <c r="I41" s="2"/>
    </row>
    <row r="42" spans="1:9" ht="15" thickBot="1" x14ac:dyDescent="0.35">
      <c r="A42" s="9"/>
      <c r="B42" s="9"/>
      <c r="C42" s="9"/>
      <c r="D42" s="9"/>
      <c r="E42" s="9"/>
      <c r="F42" s="9"/>
      <c r="G42" s="10"/>
      <c r="H42" s="10"/>
      <c r="I42" s="2"/>
    </row>
    <row r="43" spans="1:9" x14ac:dyDescent="0.3">
      <c r="G43" s="2"/>
      <c r="H43" s="2"/>
      <c r="I43" s="2"/>
    </row>
    <row r="44" spans="1:9" x14ac:dyDescent="0.3">
      <c r="A44" t="s">
        <v>20</v>
      </c>
      <c r="G44" s="2"/>
      <c r="H44" s="2"/>
      <c r="I44" s="23"/>
    </row>
    <row r="45" spans="1:9" x14ac:dyDescent="0.3">
      <c r="A45" t="s">
        <v>335</v>
      </c>
      <c r="G45" s="2"/>
      <c r="H45" s="2">
        <v>2140</v>
      </c>
    </row>
    <row r="46" spans="1:9" x14ac:dyDescent="0.3">
      <c r="B46" t="s">
        <v>316</v>
      </c>
      <c r="G46" s="2"/>
      <c r="H46" s="2">
        <v>-150</v>
      </c>
    </row>
    <row r="47" spans="1:9" x14ac:dyDescent="0.3">
      <c r="B47" t="s">
        <v>317</v>
      </c>
      <c r="G47" s="2"/>
      <c r="H47" s="2">
        <v>-200</v>
      </c>
    </row>
    <row r="48" spans="1:9" x14ac:dyDescent="0.3">
      <c r="B48" t="s">
        <v>336</v>
      </c>
      <c r="G48" s="2"/>
      <c r="H48" s="13">
        <v>50</v>
      </c>
    </row>
    <row r="49" spans="1:8" x14ac:dyDescent="0.3">
      <c r="A49" t="s">
        <v>318</v>
      </c>
      <c r="G49" s="2"/>
      <c r="H49" s="2">
        <f>SUM(H45:H48)</f>
        <v>1840</v>
      </c>
    </row>
    <row r="50" spans="1:8" x14ac:dyDescent="0.3">
      <c r="G50" s="2"/>
      <c r="H50" s="2"/>
    </row>
    <row r="51" spans="1:8" ht="15.6" x14ac:dyDescent="0.3">
      <c r="A51" t="s">
        <v>25</v>
      </c>
      <c r="G51" s="2"/>
      <c r="H51" s="11">
        <f>H40-H49</f>
        <v>3266.7300000000014</v>
      </c>
    </row>
    <row r="52" spans="1:8" x14ac:dyDescent="0.3">
      <c r="G52" s="2"/>
      <c r="H52" s="2"/>
    </row>
    <row r="53" spans="1:8" ht="15" thickBot="1" x14ac:dyDescent="0.35">
      <c r="A53" t="s">
        <v>326</v>
      </c>
      <c r="F53" s="2"/>
      <c r="G53" s="2"/>
      <c r="H53" s="3">
        <f>SUM(H49:H51)</f>
        <v>5106.7300000000014</v>
      </c>
    </row>
    <row r="54" spans="1:8" ht="15" thickTop="1" x14ac:dyDescent="0.3">
      <c r="G54" s="2"/>
      <c r="H54" s="2"/>
    </row>
    <row r="55" spans="1:8" x14ac:dyDescent="0.3">
      <c r="B55" s="16"/>
      <c r="C55" s="12"/>
      <c r="D55" s="12"/>
      <c r="E55" s="12"/>
      <c r="F55" s="12"/>
      <c r="G55" s="17"/>
      <c r="H55" s="12"/>
    </row>
    <row r="56" spans="1:8" x14ac:dyDescent="0.3">
      <c r="A56" t="s">
        <v>330</v>
      </c>
      <c r="B56" s="16"/>
      <c r="C56" s="12"/>
      <c r="D56" s="12"/>
      <c r="E56" s="12"/>
      <c r="F56" s="12"/>
      <c r="G56" s="17"/>
      <c r="H56" s="12"/>
    </row>
    <row r="57" spans="1:8" x14ac:dyDescent="0.3">
      <c r="B57" s="20"/>
      <c r="D57" s="21"/>
      <c r="F57" s="21"/>
      <c r="G57" s="22"/>
      <c r="H57" s="43"/>
    </row>
    <row r="58" spans="1:8" x14ac:dyDescent="0.3">
      <c r="A58" t="s">
        <v>45</v>
      </c>
      <c r="B58" s="4">
        <v>45384</v>
      </c>
      <c r="C58">
        <v>5023</v>
      </c>
      <c r="E58" t="s">
        <v>328</v>
      </c>
      <c r="F58" s="21" t="s">
        <v>329</v>
      </c>
      <c r="G58" s="13">
        <v>-91.03</v>
      </c>
      <c r="H58" s="43"/>
    </row>
    <row r="59" spans="1:8" x14ac:dyDescent="0.3">
      <c r="D59" s="21"/>
      <c r="F59" s="21"/>
      <c r="G59" s="22"/>
      <c r="H59" s="22">
        <f>SUM(G58:G59)</f>
        <v>-91.03</v>
      </c>
    </row>
    <row r="60" spans="1:8" x14ac:dyDescent="0.3">
      <c r="B60" s="20"/>
      <c r="D60" s="21"/>
      <c r="F60" s="21"/>
      <c r="G60" s="22"/>
    </row>
    <row r="61" spans="1:8" x14ac:dyDescent="0.3">
      <c r="A61" t="s">
        <v>44</v>
      </c>
      <c r="B61" s="4">
        <v>45387</v>
      </c>
      <c r="D61" s="21"/>
      <c r="E61" s="31" t="s">
        <v>342</v>
      </c>
      <c r="F61" t="s">
        <v>325</v>
      </c>
      <c r="G61" s="34">
        <v>200</v>
      </c>
      <c r="H61" s="43"/>
    </row>
    <row r="62" spans="1:8" x14ac:dyDescent="0.3">
      <c r="B62" s="4">
        <v>45387</v>
      </c>
      <c r="D62" s="21"/>
      <c r="E62" s="31" t="s">
        <v>343</v>
      </c>
      <c r="F62" t="s">
        <v>325</v>
      </c>
      <c r="G62" s="34">
        <v>200</v>
      </c>
      <c r="H62" s="43"/>
    </row>
    <row r="63" spans="1:8" x14ac:dyDescent="0.3">
      <c r="B63" s="4">
        <v>45387</v>
      </c>
      <c r="D63" s="21"/>
      <c r="E63" s="31" t="s">
        <v>344</v>
      </c>
      <c r="F63" t="s">
        <v>325</v>
      </c>
      <c r="G63" s="34">
        <v>200</v>
      </c>
      <c r="H63" s="43"/>
    </row>
    <row r="64" spans="1:8" x14ac:dyDescent="0.3">
      <c r="B64" s="4">
        <v>45387</v>
      </c>
      <c r="D64" s="21"/>
      <c r="E64" s="31" t="s">
        <v>345</v>
      </c>
      <c r="F64" t="s">
        <v>325</v>
      </c>
      <c r="G64" s="34">
        <v>200</v>
      </c>
      <c r="H64" s="43"/>
    </row>
    <row r="65" spans="1:9" x14ac:dyDescent="0.3">
      <c r="B65" s="4">
        <v>45387</v>
      </c>
      <c r="D65" s="21"/>
      <c r="E65" s="31" t="s">
        <v>346</v>
      </c>
      <c r="F65" t="s">
        <v>325</v>
      </c>
      <c r="G65" s="34">
        <v>200</v>
      </c>
      <c r="H65" s="53" t="s">
        <v>36</v>
      </c>
    </row>
    <row r="66" spans="1:9" x14ac:dyDescent="0.3">
      <c r="B66" s="4">
        <v>45387</v>
      </c>
      <c r="E66" s="31" t="s">
        <v>347</v>
      </c>
      <c r="F66" t="s">
        <v>325</v>
      </c>
      <c r="G66" s="34">
        <v>200</v>
      </c>
      <c r="H66" s="43"/>
    </row>
    <row r="67" spans="1:9" x14ac:dyDescent="0.3">
      <c r="B67" s="4">
        <v>45387</v>
      </c>
      <c r="D67" s="21"/>
      <c r="E67" s="31" t="s">
        <v>348</v>
      </c>
      <c r="F67" t="s">
        <v>325</v>
      </c>
      <c r="G67" s="38">
        <v>125</v>
      </c>
      <c r="H67" s="22"/>
    </row>
    <row r="68" spans="1:9" x14ac:dyDescent="0.3">
      <c r="A68" t="s">
        <v>18</v>
      </c>
      <c r="B68" s="20"/>
      <c r="D68" s="21"/>
      <c r="F68" s="21"/>
      <c r="G68" s="22"/>
      <c r="H68" s="54">
        <f>SUM(G61:G67)</f>
        <v>1325</v>
      </c>
    </row>
    <row r="69" spans="1:9" x14ac:dyDescent="0.3">
      <c r="B69" s="20"/>
      <c r="D69" s="21"/>
      <c r="F69" s="21"/>
      <c r="G69" s="22"/>
      <c r="H69" s="54"/>
    </row>
    <row r="70" spans="1:9" x14ac:dyDescent="0.3">
      <c r="B70" s="20"/>
      <c r="C70" s="21"/>
      <c r="D70" s="21"/>
      <c r="E70" s="21"/>
      <c r="G70" s="5" t="s">
        <v>338</v>
      </c>
      <c r="H70" s="2">
        <f>SUM(H53:H68)</f>
        <v>6340.7000000000016</v>
      </c>
    </row>
    <row r="71" spans="1:9" x14ac:dyDescent="0.3">
      <c r="B71" s="20"/>
      <c r="C71" s="21"/>
      <c r="D71" s="21"/>
      <c r="E71" s="21"/>
      <c r="F71" s="21"/>
      <c r="G71" s="22"/>
      <c r="H71" s="22"/>
    </row>
    <row r="72" spans="1:9" x14ac:dyDescent="0.3">
      <c r="B72" s="20"/>
      <c r="F72" s="21"/>
      <c r="G72" s="22"/>
      <c r="H72" s="22"/>
    </row>
    <row r="73" spans="1:9" x14ac:dyDescent="0.3">
      <c r="A73" t="s">
        <v>36</v>
      </c>
      <c r="B73" s="20"/>
      <c r="F73" s="21"/>
      <c r="G73" s="22"/>
      <c r="H73" s="22"/>
    </row>
    <row r="74" spans="1:9" x14ac:dyDescent="0.3">
      <c r="H74" s="21"/>
    </row>
    <row r="75" spans="1:9" x14ac:dyDescent="0.3">
      <c r="B75" s="20"/>
      <c r="F75" s="21"/>
      <c r="G75" s="22"/>
      <c r="H75" s="21"/>
    </row>
    <row r="76" spans="1:9" x14ac:dyDescent="0.3">
      <c r="B76" s="20"/>
      <c r="F76" s="21"/>
      <c r="G76" s="22"/>
      <c r="H76" s="21"/>
    </row>
    <row r="77" spans="1:9" x14ac:dyDescent="0.3">
      <c r="B77" s="20"/>
      <c r="F77" s="21"/>
      <c r="G77" s="22"/>
      <c r="H77" s="44"/>
    </row>
    <row r="78" spans="1:9" x14ac:dyDescent="0.3">
      <c r="B78" s="20"/>
      <c r="F78" s="21"/>
      <c r="G78" s="22"/>
      <c r="H78" s="21"/>
    </row>
    <row r="79" spans="1:9" x14ac:dyDescent="0.3">
      <c r="G79" s="2"/>
    </row>
    <row r="80" spans="1:9" x14ac:dyDescent="0.3">
      <c r="G80" s="5" t="s">
        <v>339</v>
      </c>
      <c r="H80" s="2">
        <f>SUM(H70:H77)</f>
        <v>6340.7000000000016</v>
      </c>
      <c r="I80" s="12"/>
    </row>
    <row r="81" spans="7:9" x14ac:dyDescent="0.3">
      <c r="G81" s="5" t="s">
        <v>81</v>
      </c>
      <c r="H81" s="13">
        <f>-H49</f>
        <v>-1840</v>
      </c>
      <c r="I81" s="12"/>
    </row>
    <row r="82" spans="7:9" x14ac:dyDescent="0.3">
      <c r="G82" s="5" t="s">
        <v>82</v>
      </c>
      <c r="H82" s="23">
        <f>SUM(H80:H81)</f>
        <v>4500.7000000000016</v>
      </c>
      <c r="I82" s="12"/>
    </row>
    <row r="83" spans="7:9" x14ac:dyDescent="0.3">
      <c r="I83" s="12"/>
    </row>
    <row r="84" spans="7:9" x14ac:dyDescent="0.3">
      <c r="I84" s="12"/>
    </row>
    <row r="85" spans="7:9" x14ac:dyDescent="0.3">
      <c r="I85" s="12"/>
    </row>
    <row r="86" spans="7:9" x14ac:dyDescent="0.3">
      <c r="I86" s="12"/>
    </row>
    <row r="87" spans="7:9" x14ac:dyDescent="0.3">
      <c r="I87" s="12"/>
    </row>
    <row r="88" spans="7:9" x14ac:dyDescent="0.3">
      <c r="I88" s="12"/>
    </row>
  </sheetData>
  <pageMargins left="0.7" right="0.7" top="0.75" bottom="0.75" header="0.3" footer="0.3"/>
  <pageSetup scale="54" orientation="portrait" r:id="rId1"/>
  <headerFooter>
    <oddHeader xml:space="preserve">&amp;L &amp;C
 &amp;R 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74710-3E7F-47CA-AC3F-9F8333A612E7}">
  <sheetPr>
    <pageSetUpPr fitToPage="1"/>
  </sheetPr>
  <dimension ref="A1:N53"/>
  <sheetViews>
    <sheetView topLeftCell="A19" zoomScale="120" zoomScaleNormal="120" workbookViewId="0">
      <selection activeCell="R38" sqref="R38"/>
    </sheetView>
  </sheetViews>
  <sheetFormatPr defaultColWidth="8.77734375" defaultRowHeight="13.2" x14ac:dyDescent="0.25"/>
  <cols>
    <col min="1" max="1" width="19.109375" style="30" bestFit="1" customWidth="1"/>
    <col min="2" max="2" width="13.77734375" style="40" hidden="1" customWidth="1"/>
    <col min="3" max="3" width="30.6640625" style="30" hidden="1" customWidth="1"/>
    <col min="4" max="4" width="24.33203125" style="30" hidden="1" customWidth="1"/>
    <col min="5" max="5" width="30.88671875" style="30" hidden="1" customWidth="1"/>
    <col min="6" max="6" width="8.77734375" style="30"/>
    <col min="7" max="7" width="5.6640625" style="30" customWidth="1"/>
    <col min="8" max="8" width="8.77734375" style="30"/>
    <col min="9" max="9" width="5.77734375" style="30" customWidth="1"/>
    <col min="10" max="10" width="9.6640625" style="30" customWidth="1"/>
    <col min="11" max="11" width="5.109375" style="30" customWidth="1"/>
    <col min="12" max="12" width="11.77734375" style="30" customWidth="1"/>
    <col min="13" max="16384" width="8.77734375" style="30"/>
  </cols>
  <sheetData>
    <row r="1" spans="1:13" ht="25.2" customHeight="1" x14ac:dyDescent="0.25">
      <c r="A1" s="27" t="s">
        <v>220</v>
      </c>
      <c r="B1" s="28" t="s">
        <v>221</v>
      </c>
      <c r="C1" s="29" t="s">
        <v>222</v>
      </c>
      <c r="D1" s="29" t="s">
        <v>223</v>
      </c>
      <c r="E1" s="29" t="s">
        <v>224</v>
      </c>
      <c r="F1" s="29" t="s">
        <v>225</v>
      </c>
      <c r="G1" s="29"/>
      <c r="H1" s="29" t="s">
        <v>226</v>
      </c>
      <c r="I1" s="29"/>
      <c r="J1" s="47" t="s">
        <v>333</v>
      </c>
      <c r="K1" s="29"/>
      <c r="L1" s="47" t="s">
        <v>308</v>
      </c>
      <c r="M1" s="47" t="s">
        <v>334</v>
      </c>
    </row>
    <row r="2" spans="1:13" x14ac:dyDescent="0.25">
      <c r="A2" s="31" t="s">
        <v>227</v>
      </c>
      <c r="B2" s="32">
        <v>6039732798</v>
      </c>
      <c r="C2" s="33" t="s">
        <v>228</v>
      </c>
      <c r="D2" s="31" t="s">
        <v>229</v>
      </c>
      <c r="E2" s="30" t="s">
        <v>230</v>
      </c>
      <c r="H2" s="34">
        <v>200</v>
      </c>
      <c r="J2" s="34">
        <v>200</v>
      </c>
      <c r="K2" s="30" t="s">
        <v>306</v>
      </c>
      <c r="L2" s="34">
        <f>F2+J2</f>
        <v>200</v>
      </c>
    </row>
    <row r="3" spans="1:13" x14ac:dyDescent="0.25">
      <c r="A3" s="31"/>
      <c r="B3" s="32"/>
      <c r="C3" s="33"/>
      <c r="D3" s="31"/>
      <c r="H3" s="34"/>
      <c r="J3" s="34"/>
      <c r="L3" s="34"/>
    </row>
    <row r="4" spans="1:13" ht="12.75" customHeight="1" x14ac:dyDescent="0.25">
      <c r="A4" s="27" t="s">
        <v>231</v>
      </c>
      <c r="B4" s="32"/>
      <c r="C4" s="33"/>
      <c r="H4" s="34"/>
      <c r="J4" s="34"/>
      <c r="L4" s="34"/>
    </row>
    <row r="5" spans="1:13" x14ac:dyDescent="0.25">
      <c r="A5" s="31" t="s">
        <v>232</v>
      </c>
      <c r="B5" s="32">
        <v>6039370454</v>
      </c>
      <c r="C5" s="33" t="s">
        <v>233</v>
      </c>
      <c r="D5" s="31" t="s">
        <v>229</v>
      </c>
      <c r="E5" s="30" t="s">
        <v>234</v>
      </c>
      <c r="H5" s="34">
        <v>200</v>
      </c>
      <c r="J5" s="34">
        <v>200</v>
      </c>
      <c r="K5" s="45" t="s">
        <v>307</v>
      </c>
      <c r="L5" s="34">
        <f>F5+J5</f>
        <v>200</v>
      </c>
    </row>
    <row r="6" spans="1:13" x14ac:dyDescent="0.25">
      <c r="A6" s="31"/>
      <c r="B6" s="32"/>
      <c r="C6" s="33"/>
      <c r="D6" s="31"/>
      <c r="H6" s="34"/>
      <c r="J6" s="34"/>
      <c r="L6" s="34"/>
    </row>
    <row r="7" spans="1:13" ht="12.75" customHeight="1" x14ac:dyDescent="0.25">
      <c r="A7" s="27" t="s">
        <v>235</v>
      </c>
      <c r="B7" s="32"/>
      <c r="C7" s="33"/>
      <c r="D7" s="31"/>
      <c r="H7" s="34"/>
      <c r="J7" s="34"/>
      <c r="L7" s="34"/>
    </row>
    <row r="8" spans="1:13" x14ac:dyDescent="0.25">
      <c r="A8" s="31" t="s">
        <v>236</v>
      </c>
      <c r="B8" s="32"/>
      <c r="C8" s="33"/>
      <c r="D8" s="31" t="s">
        <v>237</v>
      </c>
      <c r="H8" s="34"/>
      <c r="J8" s="34"/>
      <c r="L8" s="34"/>
    </row>
    <row r="9" spans="1:13" x14ac:dyDescent="0.25">
      <c r="A9" s="31"/>
      <c r="B9" s="32"/>
      <c r="C9" s="33"/>
      <c r="D9" s="31"/>
      <c r="H9" s="34"/>
      <c r="J9" s="34"/>
      <c r="L9" s="34"/>
    </row>
    <row r="10" spans="1:13" ht="12.75" customHeight="1" x14ac:dyDescent="0.25">
      <c r="A10" s="27" t="s">
        <v>238</v>
      </c>
      <c r="B10" s="32"/>
      <c r="C10" s="33"/>
      <c r="D10" s="31"/>
      <c r="H10" s="34"/>
      <c r="J10" s="34"/>
      <c r="L10" s="34"/>
    </row>
    <row r="11" spans="1:13" x14ac:dyDescent="0.25">
      <c r="A11" s="31" t="s">
        <v>239</v>
      </c>
      <c r="B11" s="32" t="s">
        <v>240</v>
      </c>
      <c r="C11" s="33" t="s">
        <v>241</v>
      </c>
      <c r="D11" s="31" t="s">
        <v>242</v>
      </c>
      <c r="E11" s="30" t="s">
        <v>243</v>
      </c>
      <c r="F11" s="34">
        <v>200</v>
      </c>
      <c r="G11" s="30" t="s">
        <v>306</v>
      </c>
      <c r="H11" s="34"/>
      <c r="J11" s="34"/>
      <c r="L11" s="34">
        <f t="shared" ref="L11:L15" si="0">F11+J11</f>
        <v>200</v>
      </c>
    </row>
    <row r="12" spans="1:13" x14ac:dyDescent="0.25">
      <c r="A12" s="31" t="s">
        <v>244</v>
      </c>
      <c r="B12" s="32" t="s">
        <v>245</v>
      </c>
      <c r="C12" s="35" t="s">
        <v>246</v>
      </c>
      <c r="D12" s="31" t="s">
        <v>247</v>
      </c>
      <c r="E12" s="30" t="s">
        <v>248</v>
      </c>
      <c r="F12" s="34">
        <v>200</v>
      </c>
      <c r="G12" s="45" t="s">
        <v>307</v>
      </c>
      <c r="H12" s="34"/>
      <c r="J12" s="34"/>
      <c r="L12" s="34">
        <f t="shared" si="0"/>
        <v>200</v>
      </c>
    </row>
    <row r="13" spans="1:13" x14ac:dyDescent="0.25">
      <c r="A13" s="31" t="s">
        <v>249</v>
      </c>
      <c r="B13" s="32" t="s">
        <v>250</v>
      </c>
      <c r="C13" s="33" t="s">
        <v>251</v>
      </c>
      <c r="D13" s="31" t="s">
        <v>252</v>
      </c>
      <c r="E13" s="30" t="s">
        <v>253</v>
      </c>
      <c r="H13" s="34">
        <v>200</v>
      </c>
      <c r="J13" s="34">
        <v>200</v>
      </c>
      <c r="K13" s="45" t="s">
        <v>307</v>
      </c>
      <c r="L13" s="34">
        <f t="shared" si="0"/>
        <v>200</v>
      </c>
    </row>
    <row r="14" spans="1:13" x14ac:dyDescent="0.25">
      <c r="A14" s="31" t="s">
        <v>254</v>
      </c>
      <c r="B14" s="32" t="s">
        <v>255</v>
      </c>
      <c r="C14" s="33" t="s">
        <v>256</v>
      </c>
      <c r="D14" s="31" t="s">
        <v>242</v>
      </c>
      <c r="E14" s="30" t="s">
        <v>257</v>
      </c>
      <c r="F14" s="34">
        <v>200</v>
      </c>
      <c r="G14" s="45" t="s">
        <v>307</v>
      </c>
      <c r="H14" s="34"/>
      <c r="J14" s="34"/>
      <c r="L14" s="34">
        <f t="shared" si="0"/>
        <v>200</v>
      </c>
    </row>
    <row r="15" spans="1:13" x14ac:dyDescent="0.25">
      <c r="A15" s="31" t="s">
        <v>258</v>
      </c>
      <c r="B15" s="32" t="s">
        <v>259</v>
      </c>
      <c r="C15" s="33" t="s">
        <v>260</v>
      </c>
      <c r="D15" s="31" t="s">
        <v>261</v>
      </c>
      <c r="E15" s="30" t="s">
        <v>262</v>
      </c>
      <c r="H15" s="34">
        <v>200</v>
      </c>
      <c r="J15" s="34">
        <v>200</v>
      </c>
      <c r="K15" s="45" t="s">
        <v>307</v>
      </c>
      <c r="L15" s="34">
        <f t="shared" si="0"/>
        <v>200</v>
      </c>
    </row>
    <row r="16" spans="1:13" x14ac:dyDescent="0.25">
      <c r="A16" s="31"/>
      <c r="B16" s="32"/>
      <c r="C16" s="33"/>
      <c r="D16" s="31"/>
      <c r="H16" s="34"/>
      <c r="J16" s="34"/>
      <c r="L16" s="34"/>
    </row>
    <row r="17" spans="1:14" ht="12.75" customHeight="1" x14ac:dyDescent="0.25">
      <c r="A17" s="27" t="s">
        <v>263</v>
      </c>
      <c r="B17" s="32"/>
      <c r="H17" s="34"/>
      <c r="J17" s="34"/>
      <c r="L17" s="34"/>
    </row>
    <row r="18" spans="1:14" x14ac:dyDescent="0.25">
      <c r="A18" s="31" t="s">
        <v>264</v>
      </c>
      <c r="B18" s="32" t="s">
        <v>265</v>
      </c>
      <c r="C18" s="35" t="s">
        <v>266</v>
      </c>
      <c r="D18" s="31"/>
      <c r="F18" s="34">
        <v>100</v>
      </c>
      <c r="G18" s="45" t="s">
        <v>307</v>
      </c>
      <c r="H18" s="34"/>
      <c r="J18" s="34">
        <v>100</v>
      </c>
      <c r="K18" s="45" t="s">
        <v>307</v>
      </c>
      <c r="L18" s="34">
        <f t="shared" ref="L18:L24" si="1">F18+J18</f>
        <v>200</v>
      </c>
    </row>
    <row r="19" spans="1:14" x14ac:dyDescent="0.25">
      <c r="A19" s="31" t="s">
        <v>267</v>
      </c>
      <c r="B19" s="32" t="s">
        <v>268</v>
      </c>
      <c r="C19" s="35" t="s">
        <v>269</v>
      </c>
      <c r="D19" s="31"/>
      <c r="F19" s="34">
        <v>175</v>
      </c>
      <c r="G19" s="45" t="s">
        <v>307</v>
      </c>
      <c r="H19" s="34"/>
      <c r="J19" s="34"/>
      <c r="L19" s="34">
        <f t="shared" si="1"/>
        <v>175</v>
      </c>
    </row>
    <row r="20" spans="1:14" x14ac:dyDescent="0.25">
      <c r="A20" s="31" t="s">
        <v>270</v>
      </c>
      <c r="B20" s="32" t="s">
        <v>271</v>
      </c>
      <c r="C20" s="35" t="s">
        <v>272</v>
      </c>
      <c r="D20" s="31"/>
      <c r="F20" s="34">
        <v>200</v>
      </c>
      <c r="G20" s="45" t="s">
        <v>307</v>
      </c>
      <c r="H20" s="34"/>
      <c r="J20" s="34"/>
      <c r="L20" s="34">
        <f t="shared" si="1"/>
        <v>200</v>
      </c>
    </row>
    <row r="21" spans="1:14" x14ac:dyDescent="0.25">
      <c r="A21" s="31" t="s">
        <v>273</v>
      </c>
      <c r="B21" s="32" t="s">
        <v>274</v>
      </c>
      <c r="C21" s="35" t="s">
        <v>275</v>
      </c>
      <c r="D21" s="31"/>
      <c r="F21" s="34">
        <v>200</v>
      </c>
      <c r="G21" s="45" t="s">
        <v>307</v>
      </c>
      <c r="H21" s="34"/>
      <c r="J21" s="34"/>
      <c r="L21" s="34">
        <f t="shared" si="1"/>
        <v>200</v>
      </c>
    </row>
    <row r="22" spans="1:14" x14ac:dyDescent="0.25">
      <c r="A22" s="31" t="s">
        <v>276</v>
      </c>
      <c r="B22" s="32" t="s">
        <v>277</v>
      </c>
      <c r="C22" s="35" t="s">
        <v>278</v>
      </c>
      <c r="D22" s="31"/>
      <c r="F22" s="34">
        <v>200</v>
      </c>
      <c r="G22" s="45" t="s">
        <v>307</v>
      </c>
      <c r="H22" s="34"/>
      <c r="J22" s="34"/>
      <c r="L22" s="34">
        <f t="shared" si="1"/>
        <v>200</v>
      </c>
    </row>
    <row r="23" spans="1:14" x14ac:dyDescent="0.25">
      <c r="A23" s="31" t="s">
        <v>279</v>
      </c>
      <c r="B23" s="32" t="s">
        <v>280</v>
      </c>
      <c r="C23" s="35" t="s">
        <v>281</v>
      </c>
      <c r="D23" s="31"/>
      <c r="F23" s="34">
        <v>200</v>
      </c>
      <c r="G23" s="45" t="s">
        <v>307</v>
      </c>
      <c r="H23" s="34"/>
      <c r="J23" s="34"/>
      <c r="L23" s="34">
        <f t="shared" si="1"/>
        <v>200</v>
      </c>
    </row>
    <row r="24" spans="1:14" x14ac:dyDescent="0.25">
      <c r="A24" s="31" t="s">
        <v>282</v>
      </c>
      <c r="B24" s="32" t="s">
        <v>283</v>
      </c>
      <c r="C24" s="35" t="s">
        <v>284</v>
      </c>
      <c r="D24" s="31"/>
      <c r="H24" s="34">
        <v>200</v>
      </c>
      <c r="J24" s="34">
        <v>200</v>
      </c>
      <c r="K24" s="30" t="s">
        <v>306</v>
      </c>
      <c r="L24" s="34">
        <f t="shared" si="1"/>
        <v>200</v>
      </c>
    </row>
    <row r="25" spans="1:14" x14ac:dyDescent="0.25">
      <c r="A25" s="31" t="s">
        <v>285</v>
      </c>
      <c r="B25" s="32" t="s">
        <v>286</v>
      </c>
      <c r="C25" s="35" t="s">
        <v>287</v>
      </c>
      <c r="D25" s="31"/>
      <c r="H25" s="34">
        <v>200</v>
      </c>
      <c r="J25" s="34">
        <v>200</v>
      </c>
      <c r="K25" s="30" t="s">
        <v>306</v>
      </c>
      <c r="L25" s="34" t="s">
        <v>36</v>
      </c>
      <c r="M25" s="34"/>
    </row>
    <row r="26" spans="1:14" x14ac:dyDescent="0.25">
      <c r="A26" s="31" t="s">
        <v>288</v>
      </c>
      <c r="B26" s="32" t="s">
        <v>289</v>
      </c>
      <c r="C26" s="35"/>
      <c r="D26" s="31"/>
      <c r="H26" s="34">
        <v>200</v>
      </c>
      <c r="J26" s="34">
        <v>50</v>
      </c>
      <c r="K26" s="45" t="s">
        <v>307</v>
      </c>
      <c r="L26" s="34">
        <f>F26+J26</f>
        <v>50</v>
      </c>
      <c r="M26" s="34">
        <v>150</v>
      </c>
      <c r="N26" s="30" t="s">
        <v>315</v>
      </c>
    </row>
    <row r="27" spans="1:14" x14ac:dyDescent="0.25">
      <c r="A27" s="31" t="s">
        <v>290</v>
      </c>
      <c r="B27" s="32" t="s">
        <v>291</v>
      </c>
      <c r="C27" s="35" t="s">
        <v>292</v>
      </c>
      <c r="D27" s="31"/>
      <c r="E27" s="36" t="s">
        <v>293</v>
      </c>
      <c r="F27" s="34">
        <v>150</v>
      </c>
      <c r="G27" s="45" t="s">
        <v>307</v>
      </c>
      <c r="H27" s="34">
        <v>50</v>
      </c>
      <c r="J27" s="34">
        <v>25</v>
      </c>
      <c r="K27" s="45" t="s">
        <v>307</v>
      </c>
      <c r="L27" s="34">
        <f>F27+J27</f>
        <v>175</v>
      </c>
      <c r="M27" s="34"/>
    </row>
    <row r="28" spans="1:14" x14ac:dyDescent="0.25">
      <c r="A28" s="31" t="s">
        <v>294</v>
      </c>
      <c r="B28" s="32" t="s">
        <v>295</v>
      </c>
      <c r="C28" s="35"/>
      <c r="D28" s="31"/>
      <c r="H28" s="34">
        <v>200</v>
      </c>
      <c r="J28" s="34"/>
      <c r="L28" s="34">
        <f>F28+J28</f>
        <v>0</v>
      </c>
      <c r="M28" s="34">
        <v>200</v>
      </c>
      <c r="N28" s="30" t="s">
        <v>314</v>
      </c>
    </row>
    <row r="29" spans="1:14" x14ac:dyDescent="0.25">
      <c r="A29" s="31"/>
      <c r="B29" s="32"/>
      <c r="C29" s="35"/>
      <c r="D29" s="31"/>
      <c r="F29" s="37"/>
      <c r="G29" s="37"/>
      <c r="H29" s="38"/>
      <c r="I29" s="37"/>
      <c r="J29" s="38"/>
      <c r="L29" s="38"/>
      <c r="M29" s="37"/>
    </row>
    <row r="30" spans="1:14" x14ac:dyDescent="0.25">
      <c r="A30" s="31"/>
      <c r="B30" s="32"/>
      <c r="C30" s="35"/>
      <c r="D30" s="31"/>
      <c r="J30" s="34"/>
    </row>
    <row r="31" spans="1:14" x14ac:dyDescent="0.25">
      <c r="A31" s="31"/>
      <c r="B31" s="32"/>
      <c r="C31" s="35"/>
      <c r="D31" s="31"/>
      <c r="E31" s="30" t="s">
        <v>296</v>
      </c>
      <c r="F31" s="34">
        <f>SUM(F11:F27)</f>
        <v>1825</v>
      </c>
      <c r="H31" s="34">
        <f>SUM(H2:H30)</f>
        <v>1650</v>
      </c>
      <c r="J31" s="34">
        <f>SUM(J2:J30)</f>
        <v>1375</v>
      </c>
      <c r="L31" s="34">
        <f>SUM(L1:L29)</f>
        <v>3000</v>
      </c>
      <c r="M31" s="34">
        <f>SUM(M24:M29)</f>
        <v>350</v>
      </c>
    </row>
    <row r="32" spans="1:14" x14ac:dyDescent="0.25">
      <c r="A32" s="31"/>
      <c r="B32" s="32"/>
      <c r="C32" s="35"/>
      <c r="D32" s="31"/>
      <c r="J32" s="34"/>
    </row>
    <row r="33" spans="1:12" x14ac:dyDescent="0.25">
      <c r="A33" s="31"/>
      <c r="B33" s="32"/>
      <c r="C33" s="35"/>
      <c r="D33" s="31"/>
      <c r="F33" s="30" t="s">
        <v>36</v>
      </c>
    </row>
    <row r="34" spans="1:12" x14ac:dyDescent="0.25">
      <c r="A34" s="31" t="s">
        <v>309</v>
      </c>
      <c r="B34" s="32"/>
      <c r="C34" s="35"/>
      <c r="D34" s="31"/>
      <c r="H34" s="34">
        <v>3000</v>
      </c>
    </row>
    <row r="35" spans="1:12" x14ac:dyDescent="0.25">
      <c r="A35" s="31" t="s">
        <v>310</v>
      </c>
      <c r="B35" s="32"/>
      <c r="C35" s="35"/>
      <c r="D35" s="31"/>
      <c r="H35" s="34">
        <v>350</v>
      </c>
      <c r="L35" s="30" t="s">
        <v>36</v>
      </c>
    </row>
    <row r="36" spans="1:12" x14ac:dyDescent="0.25">
      <c r="A36" s="31"/>
      <c r="B36" s="32"/>
      <c r="C36" s="35"/>
      <c r="D36" s="31"/>
      <c r="H36" s="34"/>
    </row>
    <row r="37" spans="1:12" x14ac:dyDescent="0.25">
      <c r="A37" s="31"/>
      <c r="B37" s="32"/>
      <c r="C37" s="35"/>
      <c r="D37" s="31"/>
      <c r="G37" s="36" t="s">
        <v>216</v>
      </c>
      <c r="H37" s="34">
        <v>-3000</v>
      </c>
    </row>
    <row r="38" spans="1:12" x14ac:dyDescent="0.25">
      <c r="A38" s="31"/>
      <c r="B38" s="32"/>
      <c r="C38" s="35"/>
      <c r="D38" s="31"/>
      <c r="G38" s="36" t="s">
        <v>301</v>
      </c>
      <c r="H38" s="42">
        <v>-20.69</v>
      </c>
      <c r="I38" s="30" t="s">
        <v>312</v>
      </c>
    </row>
    <row r="39" spans="1:12" x14ac:dyDescent="0.25">
      <c r="A39" s="31"/>
      <c r="B39" s="32"/>
      <c r="C39" s="35"/>
      <c r="D39" s="31"/>
      <c r="G39" s="36" t="s">
        <v>301</v>
      </c>
      <c r="H39" s="46">
        <v>-91.03</v>
      </c>
      <c r="I39" s="30" t="s">
        <v>311</v>
      </c>
    </row>
    <row r="40" spans="1:12" x14ac:dyDescent="0.25">
      <c r="A40" s="31"/>
      <c r="B40" s="32"/>
      <c r="C40" s="35"/>
      <c r="D40" s="31"/>
    </row>
    <row r="41" spans="1:12" x14ac:dyDescent="0.25">
      <c r="A41" s="31"/>
      <c r="B41" s="32"/>
      <c r="C41" s="35"/>
      <c r="D41" s="31"/>
      <c r="G41" s="36" t="s">
        <v>332</v>
      </c>
      <c r="H41" s="34">
        <f>SUM(H34:H39)</f>
        <v>238.28</v>
      </c>
      <c r="I41" s="30" t="s">
        <v>36</v>
      </c>
    </row>
    <row r="42" spans="1:12" x14ac:dyDescent="0.25">
      <c r="A42" s="31"/>
      <c r="B42" s="32"/>
      <c r="C42" s="35"/>
      <c r="D42" s="31"/>
    </row>
    <row r="43" spans="1:12" x14ac:dyDescent="0.25">
      <c r="A43" s="31" t="s">
        <v>313</v>
      </c>
      <c r="B43" s="32"/>
      <c r="C43" s="39"/>
    </row>
    <row r="44" spans="1:12" x14ac:dyDescent="0.25">
      <c r="A44" s="31"/>
      <c r="B44" s="32"/>
      <c r="C44" s="39"/>
    </row>
    <row r="45" spans="1:12" x14ac:dyDescent="0.25">
      <c r="A45" s="31"/>
      <c r="B45" s="32"/>
      <c r="C45" s="39"/>
    </row>
    <row r="46" spans="1:12" x14ac:dyDescent="0.25">
      <c r="A46" s="31"/>
      <c r="B46" s="32"/>
      <c r="C46" s="39"/>
    </row>
    <row r="47" spans="1:12" x14ac:dyDescent="0.25">
      <c r="A47" s="31"/>
      <c r="B47" s="32"/>
      <c r="C47" s="39"/>
    </row>
    <row r="48" spans="1:12" x14ac:dyDescent="0.25">
      <c r="A48" s="31"/>
      <c r="B48" s="32"/>
      <c r="C48" s="39"/>
    </row>
    <row r="49" spans="1:3" x14ac:dyDescent="0.25">
      <c r="A49" s="31"/>
      <c r="B49" s="32"/>
      <c r="C49" s="39"/>
    </row>
    <row r="50" spans="1:3" x14ac:dyDescent="0.25">
      <c r="A50" s="31"/>
      <c r="B50" s="32"/>
      <c r="C50" s="39"/>
    </row>
    <row r="51" spans="1:3" x14ac:dyDescent="0.25">
      <c r="A51" s="31"/>
      <c r="B51" s="32"/>
      <c r="C51" s="39"/>
    </row>
    <row r="52" spans="1:3" x14ac:dyDescent="0.25">
      <c r="A52" s="31"/>
      <c r="C52" s="39"/>
    </row>
    <row r="53" spans="1:3" x14ac:dyDescent="0.25">
      <c r="A53" s="31"/>
      <c r="C53" s="31" t="s">
        <v>297</v>
      </c>
    </row>
  </sheetData>
  <hyperlinks>
    <hyperlink ref="C2" r:id="rId1" xr:uid="{05A97DAA-BC04-4AF8-B72B-DC47EDEBC436}"/>
    <hyperlink ref="C5" r:id="rId2" xr:uid="{7D80ADE2-F282-4997-AA2F-F89794E3FFD4}"/>
    <hyperlink ref="C11" r:id="rId3" xr:uid="{B6001B9C-6D88-46CF-BAB1-A5BD465E7DD2}"/>
    <hyperlink ref="C12" r:id="rId4" xr:uid="{D3A8C3CD-1377-4840-B3C7-CB269D49056C}"/>
    <hyperlink ref="C13" r:id="rId5" xr:uid="{5322E281-E510-4608-8B7E-3B1996CDD089}"/>
    <hyperlink ref="C14" r:id="rId6" xr:uid="{9733942F-0BC3-46C0-A368-E27F24F5F250}"/>
    <hyperlink ref="C15" r:id="rId7" xr:uid="{7DC5E588-3221-43C6-B30B-4D2B5F04397A}"/>
    <hyperlink ref="C18" r:id="rId8" xr:uid="{638E49DB-67B3-42AD-A218-EB7D986E522B}"/>
    <hyperlink ref="C19" r:id="rId9" xr:uid="{F4124298-F8EF-4DC2-82EC-C7D31AC76E9C}"/>
    <hyperlink ref="C20" r:id="rId10" xr:uid="{09DB2473-B869-4E9E-8135-4873D429C8BD}"/>
    <hyperlink ref="C21" r:id="rId11" xr:uid="{C53D19A7-019E-4682-9B80-DC97F4312F22}"/>
    <hyperlink ref="C22" r:id="rId12" xr:uid="{CC707132-D475-4D65-9DB7-3BF987F8BD4A}"/>
    <hyperlink ref="C23" r:id="rId13" xr:uid="{0241E7FB-2F8A-45F9-9FAE-DF6636A211A4}"/>
    <hyperlink ref="C24" r:id="rId14" xr:uid="{4314783D-70A3-427E-95B4-9574057632BC}"/>
    <hyperlink ref="C25" r:id="rId15" xr:uid="{6FEB159D-E2C6-4FF4-914E-7AA73003594E}"/>
    <hyperlink ref="C27" r:id="rId16" xr:uid="{C89F19E8-9EA5-41F7-B68C-AD610C9B8B52}"/>
  </hyperlinks>
  <printOptions horizontalCentered="1"/>
  <pageMargins left="0.26" right="0.3" top="1.35" bottom="0.51" header="0.36" footer="0.5"/>
  <pageSetup scale="93" orientation="landscape" r:id="rId17"/>
  <headerFooter alignWithMargins="0">
    <oddHeader xml:space="preserve">&amp;C&amp;"Arial,Bold"&amp;14Men’s Cursillo #325
Camp Sentinel, Tuftonboro, NH
&amp;12Diocese of Manchester
March 7-10, 2024&amp;"Arial,Regular"&amp;10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D087E-83A8-4DA8-BD47-CDC437C748D1}">
  <sheetPr>
    <pageSetUpPr fitToPage="1"/>
  </sheetPr>
  <dimension ref="A1:I72"/>
  <sheetViews>
    <sheetView showWhiteSpace="0" view="pageLayout" zoomScaleNormal="100" workbookViewId="0">
      <selection activeCell="G14" sqref="G14:G15"/>
    </sheetView>
  </sheetViews>
  <sheetFormatPr defaultRowHeight="14.4" x14ac:dyDescent="0.3"/>
  <cols>
    <col min="1" max="1" width="23.21875" customWidth="1"/>
    <col min="2" max="2" width="13.77734375" customWidth="1"/>
    <col min="3" max="3" width="9.21875" customWidth="1"/>
    <col min="4" max="4" width="7.21875" customWidth="1"/>
    <col min="5" max="5" width="27.77734375" customWidth="1"/>
    <col min="6" max="6" width="24.109375" customWidth="1"/>
    <col min="7" max="7" width="10.109375" customWidth="1"/>
    <col min="8" max="8" width="10.44140625" bestFit="1" customWidth="1"/>
    <col min="11" max="11" width="9.77734375" bestFit="1" customWidth="1"/>
    <col min="16" max="16" width="12.5546875" customWidth="1"/>
  </cols>
  <sheetData>
    <row r="1" spans="1:8" ht="33.450000000000003" customHeight="1" x14ac:dyDescent="0.4">
      <c r="A1" t="s">
        <v>128</v>
      </c>
      <c r="E1" s="26" t="s">
        <v>213</v>
      </c>
      <c r="G1" t="s">
        <v>130</v>
      </c>
    </row>
    <row r="2" spans="1:8" ht="18.45" customHeight="1" x14ac:dyDescent="0.3">
      <c r="A2" t="s">
        <v>129</v>
      </c>
    </row>
    <row r="3" spans="1:8" x14ac:dyDescent="0.3">
      <c r="B3" s="24" t="s">
        <v>0</v>
      </c>
      <c r="C3" s="24" t="s">
        <v>1</v>
      </c>
      <c r="D3" s="25"/>
      <c r="E3" s="25" t="s">
        <v>2</v>
      </c>
      <c r="F3" s="25" t="s">
        <v>3</v>
      </c>
      <c r="G3" s="23" t="s">
        <v>4</v>
      </c>
      <c r="H3" s="23" t="s">
        <v>5</v>
      </c>
    </row>
    <row r="4" spans="1:8" ht="15" thickBot="1" x14ac:dyDescent="0.35">
      <c r="A4" t="s">
        <v>6</v>
      </c>
      <c r="G4" s="2"/>
      <c r="H4" s="3">
        <v>5757.1200000000008</v>
      </c>
    </row>
    <row r="5" spans="1:8" ht="15" thickTop="1" x14ac:dyDescent="0.3">
      <c r="G5" s="2"/>
      <c r="H5" s="2"/>
    </row>
    <row r="6" spans="1:8" x14ac:dyDescent="0.3">
      <c r="A6" t="s">
        <v>113</v>
      </c>
      <c r="G6" s="2"/>
      <c r="H6" s="2"/>
    </row>
    <row r="7" spans="1:8" x14ac:dyDescent="0.3">
      <c r="G7" s="2"/>
      <c r="H7" s="2"/>
    </row>
    <row r="8" spans="1:8" x14ac:dyDescent="0.3">
      <c r="A8" t="s">
        <v>45</v>
      </c>
      <c r="H8" s="2"/>
    </row>
    <row r="9" spans="1:8" x14ac:dyDescent="0.3">
      <c r="H9" s="2"/>
    </row>
    <row r="10" spans="1:8" x14ac:dyDescent="0.3">
      <c r="H10" s="2"/>
    </row>
    <row r="11" spans="1:8" x14ac:dyDescent="0.3">
      <c r="A11" t="s">
        <v>13</v>
      </c>
      <c r="B11" s="4"/>
      <c r="H11" s="2"/>
    </row>
    <row r="12" spans="1:8" x14ac:dyDescent="0.3">
      <c r="B12" s="4"/>
      <c r="G12" s="2"/>
      <c r="H12" s="2"/>
    </row>
    <row r="13" spans="1:8" x14ac:dyDescent="0.3">
      <c r="B13" s="4"/>
      <c r="G13" s="2"/>
    </row>
    <row r="14" spans="1:8" x14ac:dyDescent="0.3">
      <c r="A14" t="s">
        <v>44</v>
      </c>
      <c r="B14" s="4">
        <v>45352</v>
      </c>
      <c r="E14" s="31" t="s">
        <v>290</v>
      </c>
      <c r="F14" t="s">
        <v>299</v>
      </c>
      <c r="G14" s="18">
        <v>150</v>
      </c>
    </row>
    <row r="15" spans="1:8" x14ac:dyDescent="0.3">
      <c r="B15" s="4">
        <v>45352</v>
      </c>
      <c r="E15" t="s">
        <v>298</v>
      </c>
      <c r="F15" t="s">
        <v>299</v>
      </c>
      <c r="G15" s="18">
        <v>400</v>
      </c>
    </row>
    <row r="16" spans="1:8" x14ac:dyDescent="0.3">
      <c r="H16" s="18">
        <f>SUM(G14:G15)</f>
        <v>550</v>
      </c>
    </row>
    <row r="17" spans="1:9" x14ac:dyDescent="0.3">
      <c r="A17" t="s">
        <v>18</v>
      </c>
      <c r="G17" s="18"/>
      <c r="H17" s="18"/>
    </row>
    <row r="18" spans="1:9" x14ac:dyDescent="0.3">
      <c r="G18" s="18"/>
      <c r="H18" s="18"/>
    </row>
    <row r="19" spans="1:9" x14ac:dyDescent="0.3">
      <c r="G19" s="2"/>
      <c r="H19" s="2"/>
      <c r="I19" s="2"/>
    </row>
    <row r="20" spans="1:9" ht="15" thickBot="1" x14ac:dyDescent="0.35">
      <c r="A20" t="s">
        <v>303</v>
      </c>
      <c r="G20" s="2"/>
      <c r="H20" s="3">
        <f>SUM(H4:H18)</f>
        <v>6307.1200000000008</v>
      </c>
      <c r="I20" s="2"/>
    </row>
    <row r="21" spans="1:9" ht="15" thickTop="1" x14ac:dyDescent="0.3">
      <c r="G21" s="2"/>
      <c r="H21" s="2"/>
      <c r="I21" s="2"/>
    </row>
    <row r="22" spans="1:9" ht="15" thickBot="1" x14ac:dyDescent="0.35">
      <c r="A22" s="9"/>
      <c r="B22" s="9"/>
      <c r="C22" s="9"/>
      <c r="D22" s="9"/>
      <c r="E22" s="9"/>
      <c r="F22" s="9"/>
      <c r="G22" s="10"/>
      <c r="H22" s="10"/>
      <c r="I22" s="2"/>
    </row>
    <row r="23" spans="1:9" x14ac:dyDescent="0.3">
      <c r="G23" s="2"/>
      <c r="H23" s="2"/>
      <c r="I23" s="2"/>
    </row>
    <row r="24" spans="1:9" x14ac:dyDescent="0.3">
      <c r="A24" t="s">
        <v>20</v>
      </c>
      <c r="G24" s="2"/>
      <c r="H24" s="2"/>
      <c r="I24" s="23"/>
    </row>
    <row r="25" spans="1:9" x14ac:dyDescent="0.3">
      <c r="A25" t="s">
        <v>21</v>
      </c>
      <c r="G25" s="2"/>
      <c r="H25" s="2">
        <v>2140</v>
      </c>
    </row>
    <row r="26" spans="1:9" x14ac:dyDescent="0.3">
      <c r="G26" s="2"/>
      <c r="H26" s="2"/>
    </row>
    <row r="27" spans="1:9" x14ac:dyDescent="0.3">
      <c r="A27" t="s">
        <v>23</v>
      </c>
      <c r="G27" s="2"/>
      <c r="H27" s="2">
        <v>0</v>
      </c>
    </row>
    <row r="28" spans="1:9" ht="15.6" x14ac:dyDescent="0.3">
      <c r="A28" t="s">
        <v>25</v>
      </c>
      <c r="G28" s="2"/>
      <c r="H28" s="11">
        <f>H20-H25-H27</f>
        <v>4167.1200000000008</v>
      </c>
    </row>
    <row r="29" spans="1:9" x14ac:dyDescent="0.3">
      <c r="G29" s="2"/>
      <c r="H29" s="2"/>
    </row>
    <row r="30" spans="1:9" ht="15" thickBot="1" x14ac:dyDescent="0.35">
      <c r="A30" t="s">
        <v>303</v>
      </c>
      <c r="F30" s="2"/>
      <c r="G30" s="2"/>
      <c r="H30" s="3">
        <f>SUM(H25:H28)</f>
        <v>6307.1200000000008</v>
      </c>
    </row>
    <row r="31" spans="1:9" ht="15" thickTop="1" x14ac:dyDescent="0.3">
      <c r="G31" s="2"/>
      <c r="H31" s="2"/>
    </row>
    <row r="32" spans="1:9" x14ac:dyDescent="0.3">
      <c r="B32" s="16"/>
      <c r="C32" s="12"/>
      <c r="D32" s="12"/>
      <c r="E32" s="12"/>
      <c r="F32" s="12"/>
      <c r="G32" s="17"/>
      <c r="H32" s="12"/>
    </row>
    <row r="33" spans="1:8" x14ac:dyDescent="0.3">
      <c r="A33" t="s">
        <v>305</v>
      </c>
      <c r="B33" s="16"/>
      <c r="C33" s="12"/>
      <c r="D33" s="12"/>
      <c r="E33" s="12"/>
      <c r="F33" s="12"/>
      <c r="G33" s="17"/>
      <c r="H33" s="12"/>
    </row>
    <row r="34" spans="1:8" x14ac:dyDescent="0.3">
      <c r="G34" s="2"/>
    </row>
    <row r="35" spans="1:8" x14ac:dyDescent="0.3">
      <c r="H35" s="22" t="s">
        <v>36</v>
      </c>
    </row>
    <row r="36" spans="1:8" x14ac:dyDescent="0.3">
      <c r="B36" s="4">
        <v>45352</v>
      </c>
      <c r="C36">
        <v>5021</v>
      </c>
      <c r="E36" t="s">
        <v>217</v>
      </c>
      <c r="F36" t="s">
        <v>218</v>
      </c>
      <c r="G36" s="2">
        <v>-250</v>
      </c>
      <c r="H36" s="22"/>
    </row>
    <row r="37" spans="1:8" x14ac:dyDescent="0.3">
      <c r="B37" s="4">
        <v>45352</v>
      </c>
      <c r="C37">
        <v>5022</v>
      </c>
      <c r="E37" t="s">
        <v>216</v>
      </c>
      <c r="F37" t="s">
        <v>210</v>
      </c>
      <c r="G37" s="2">
        <v>-1000</v>
      </c>
      <c r="H37" s="22"/>
    </row>
    <row r="38" spans="1:8" x14ac:dyDescent="0.3">
      <c r="B38" s="4">
        <v>45355</v>
      </c>
      <c r="C38" s="5" t="s">
        <v>8</v>
      </c>
      <c r="E38" t="s">
        <v>215</v>
      </c>
      <c r="F38" t="s">
        <v>300</v>
      </c>
      <c r="G38" s="13">
        <v>-20.69</v>
      </c>
      <c r="H38" s="22"/>
    </row>
    <row r="39" spans="1:8" x14ac:dyDescent="0.3">
      <c r="B39" s="20"/>
      <c r="D39" s="21"/>
      <c r="F39" s="21"/>
      <c r="G39" s="22"/>
      <c r="H39" s="22">
        <f>SUM(G35:G38)</f>
        <v>-1270.69</v>
      </c>
    </row>
    <row r="40" spans="1:8" x14ac:dyDescent="0.3">
      <c r="B40" s="20"/>
      <c r="D40" s="21"/>
      <c r="F40" s="21"/>
      <c r="G40" s="22"/>
      <c r="H40" s="22"/>
    </row>
    <row r="41" spans="1:8" x14ac:dyDescent="0.3">
      <c r="B41" s="4">
        <v>45352</v>
      </c>
      <c r="E41" s="31" t="s">
        <v>264</v>
      </c>
      <c r="F41" t="s">
        <v>299</v>
      </c>
      <c r="G41" s="18">
        <v>100</v>
      </c>
      <c r="H41" s="22"/>
    </row>
    <row r="42" spans="1:8" x14ac:dyDescent="0.3">
      <c r="B42" s="4">
        <v>45358</v>
      </c>
      <c r="E42" s="31" t="s">
        <v>267</v>
      </c>
      <c r="F42" t="s">
        <v>299</v>
      </c>
      <c r="G42" s="18">
        <v>175</v>
      </c>
      <c r="H42" s="22"/>
    </row>
    <row r="43" spans="1:8" x14ac:dyDescent="0.3">
      <c r="B43" s="4">
        <v>45358</v>
      </c>
      <c r="E43" s="31" t="s">
        <v>270</v>
      </c>
      <c r="F43" t="s">
        <v>299</v>
      </c>
      <c r="G43" s="18">
        <v>200</v>
      </c>
      <c r="H43" s="22"/>
    </row>
    <row r="44" spans="1:8" x14ac:dyDescent="0.3">
      <c r="B44" s="4">
        <v>45358</v>
      </c>
      <c r="E44" s="31" t="s">
        <v>273</v>
      </c>
      <c r="F44" t="s">
        <v>299</v>
      </c>
      <c r="G44" s="18">
        <v>200</v>
      </c>
      <c r="H44" s="22"/>
    </row>
    <row r="45" spans="1:8" x14ac:dyDescent="0.3">
      <c r="B45" s="4">
        <v>45358</v>
      </c>
      <c r="D45" s="21"/>
      <c r="E45" s="31" t="s">
        <v>239</v>
      </c>
      <c r="F45" t="s">
        <v>299</v>
      </c>
      <c r="G45" s="18">
        <v>200</v>
      </c>
      <c r="H45" s="22"/>
    </row>
    <row r="46" spans="1:8" x14ac:dyDescent="0.3">
      <c r="B46" s="4">
        <v>45358</v>
      </c>
      <c r="E46" s="31" t="s">
        <v>244</v>
      </c>
      <c r="F46" t="s">
        <v>299</v>
      </c>
      <c r="G46" s="18">
        <v>200</v>
      </c>
      <c r="H46" s="22"/>
    </row>
    <row r="47" spans="1:8" x14ac:dyDescent="0.3">
      <c r="B47" s="4">
        <v>45358</v>
      </c>
      <c r="E47" s="31" t="s">
        <v>254</v>
      </c>
      <c r="F47" t="s">
        <v>299</v>
      </c>
      <c r="G47" s="41">
        <v>200</v>
      </c>
      <c r="H47" s="22"/>
    </row>
    <row r="48" spans="1:8" x14ac:dyDescent="0.3">
      <c r="B48" s="20"/>
      <c r="D48" s="21"/>
      <c r="F48" s="21"/>
      <c r="G48" s="22"/>
      <c r="H48" s="43">
        <f>SUM(G41:G47)</f>
        <v>1275</v>
      </c>
    </row>
    <row r="49" spans="1:9" x14ac:dyDescent="0.3">
      <c r="B49" s="20"/>
      <c r="D49" s="21"/>
      <c r="F49" s="21"/>
      <c r="G49" s="22"/>
      <c r="H49" s="43"/>
    </row>
    <row r="50" spans="1:9" x14ac:dyDescent="0.3">
      <c r="B50" s="20"/>
      <c r="D50" s="21"/>
      <c r="F50" s="21"/>
      <c r="G50" s="22"/>
      <c r="H50" s="43"/>
    </row>
    <row r="51" spans="1:9" x14ac:dyDescent="0.3">
      <c r="B51" s="20"/>
      <c r="D51" s="21"/>
      <c r="F51" s="21"/>
      <c r="G51" s="22"/>
      <c r="H51" s="43"/>
    </row>
    <row r="52" spans="1:9" x14ac:dyDescent="0.3">
      <c r="B52" s="20"/>
      <c r="D52" s="21"/>
      <c r="F52" s="21"/>
      <c r="G52" s="22"/>
      <c r="H52" s="43"/>
    </row>
    <row r="53" spans="1:9" x14ac:dyDescent="0.3">
      <c r="B53" s="20"/>
      <c r="D53" s="21"/>
      <c r="F53" s="21"/>
      <c r="G53" s="22"/>
      <c r="H53" s="22"/>
    </row>
    <row r="54" spans="1:9" x14ac:dyDescent="0.3">
      <c r="B54" s="20"/>
      <c r="D54" s="21"/>
      <c r="F54" s="21"/>
      <c r="G54" s="22"/>
      <c r="H54" s="22"/>
    </row>
    <row r="55" spans="1:9" x14ac:dyDescent="0.3">
      <c r="B55" s="20"/>
      <c r="D55" s="21"/>
      <c r="G55" s="5" t="s">
        <v>304</v>
      </c>
      <c r="H55" s="2">
        <f>SUM(H30:H48)</f>
        <v>6311.43</v>
      </c>
    </row>
    <row r="56" spans="1:9" x14ac:dyDescent="0.3">
      <c r="B56" s="20"/>
      <c r="D56" s="21"/>
      <c r="F56" s="21"/>
      <c r="G56" s="22"/>
      <c r="H56" s="22"/>
    </row>
    <row r="57" spans="1:9" x14ac:dyDescent="0.3">
      <c r="B57" s="20"/>
      <c r="D57" s="21"/>
      <c r="F57" s="21"/>
      <c r="G57" s="22"/>
      <c r="H57" s="22"/>
    </row>
    <row r="58" spans="1:9" x14ac:dyDescent="0.3">
      <c r="A58" t="s">
        <v>29</v>
      </c>
      <c r="B58" s="20"/>
      <c r="D58" s="21"/>
      <c r="F58" s="21"/>
      <c r="G58" s="22"/>
      <c r="H58" s="22"/>
    </row>
    <row r="59" spans="1:9" x14ac:dyDescent="0.3">
      <c r="B59" s="20">
        <v>45359</v>
      </c>
      <c r="C59" t="s">
        <v>32</v>
      </c>
      <c r="D59" s="21"/>
      <c r="E59" t="s">
        <v>216</v>
      </c>
      <c r="F59" t="s">
        <v>214</v>
      </c>
      <c r="G59" s="22">
        <v>-2000</v>
      </c>
      <c r="H59" s="21"/>
    </row>
    <row r="60" spans="1:9" x14ac:dyDescent="0.3">
      <c r="B60" s="20">
        <v>45313</v>
      </c>
      <c r="C60" t="s">
        <v>32</v>
      </c>
      <c r="D60" s="21"/>
      <c r="E60" t="s">
        <v>216</v>
      </c>
      <c r="F60" s="21" t="s">
        <v>209</v>
      </c>
      <c r="G60" s="22">
        <v>-1000</v>
      </c>
      <c r="H60" s="21"/>
    </row>
    <row r="61" spans="1:9" x14ac:dyDescent="0.3">
      <c r="B61" s="20"/>
      <c r="C61" s="21"/>
      <c r="D61" s="21"/>
      <c r="E61" s="21"/>
      <c r="F61" s="21"/>
      <c r="G61" s="22"/>
      <c r="H61" s="44">
        <f>SUM(G59:G60)</f>
        <v>-3000</v>
      </c>
    </row>
    <row r="62" spans="1:9" x14ac:dyDescent="0.3">
      <c r="B62" s="20"/>
      <c r="C62" s="21"/>
      <c r="D62" s="21"/>
      <c r="E62" s="21"/>
      <c r="F62" s="21"/>
      <c r="G62" s="22"/>
      <c r="H62" s="21"/>
    </row>
    <row r="63" spans="1:9" x14ac:dyDescent="0.3">
      <c r="G63" s="2"/>
    </row>
    <row r="64" spans="1:9" x14ac:dyDescent="0.3">
      <c r="G64" s="5" t="s">
        <v>219</v>
      </c>
      <c r="H64" s="2">
        <f>SUM(H55:H61)</f>
        <v>3311.4300000000003</v>
      </c>
      <c r="I64" s="12"/>
    </row>
    <row r="65" spans="2:9" x14ac:dyDescent="0.3">
      <c r="G65" s="5" t="s">
        <v>81</v>
      </c>
      <c r="H65" s="13">
        <f>-H25</f>
        <v>-2140</v>
      </c>
      <c r="I65" s="12"/>
    </row>
    <row r="66" spans="2:9" x14ac:dyDescent="0.3">
      <c r="G66" s="5" t="s">
        <v>82</v>
      </c>
      <c r="H66" s="23">
        <f>SUM(H64:H65)</f>
        <v>1171.4300000000003</v>
      </c>
      <c r="I66" s="12"/>
    </row>
    <row r="67" spans="2:9" x14ac:dyDescent="0.3">
      <c r="I67" s="12"/>
    </row>
    <row r="68" spans="2:9" x14ac:dyDescent="0.3">
      <c r="B68" t="s">
        <v>302</v>
      </c>
      <c r="I68" s="12"/>
    </row>
    <row r="69" spans="2:9" x14ac:dyDescent="0.3">
      <c r="I69" s="12"/>
    </row>
    <row r="70" spans="2:9" x14ac:dyDescent="0.3">
      <c r="I70" s="12"/>
    </row>
    <row r="71" spans="2:9" x14ac:dyDescent="0.3">
      <c r="I71" s="12"/>
    </row>
    <row r="72" spans="2:9" x14ac:dyDescent="0.3">
      <c r="I72" s="12"/>
    </row>
  </sheetData>
  <phoneticPr fontId="15" type="noConversion"/>
  <pageMargins left="0.7" right="0.7" top="0.75" bottom="0.75" header="0.3" footer="0.3"/>
  <pageSetup scale="65" orientation="portrait" r:id="rId1"/>
  <headerFooter>
    <oddHeader xml:space="preserve">&amp;L &amp;C
 &amp;R 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83DB-DAA7-48C0-89B9-55F4D9FE4735}">
  <sheetPr>
    <pageSetUpPr fitToPage="1"/>
  </sheetPr>
  <dimension ref="A1:J57"/>
  <sheetViews>
    <sheetView showWhiteSpace="0" view="pageLayout" topLeftCell="A19" zoomScaleNormal="100" workbookViewId="0">
      <selection activeCell="E50" sqref="E49:E50"/>
    </sheetView>
  </sheetViews>
  <sheetFormatPr defaultRowHeight="14.4" x14ac:dyDescent="0.3"/>
  <cols>
    <col min="1" max="1" width="23.21875" customWidth="1"/>
    <col min="2" max="2" width="13.77734375" customWidth="1"/>
    <col min="3" max="3" width="9.21875" customWidth="1"/>
    <col min="4" max="4" width="7.21875" customWidth="1"/>
    <col min="5" max="5" width="27.77734375" customWidth="1"/>
    <col min="6" max="6" width="24.109375" customWidth="1"/>
    <col min="7" max="7" width="10.109375" customWidth="1"/>
    <col min="8" max="8" width="10.44140625" bestFit="1" customWidth="1"/>
    <col min="11" max="11" width="9.77734375" bestFit="1" customWidth="1"/>
    <col min="16" max="16" width="12.5546875" customWidth="1"/>
  </cols>
  <sheetData>
    <row r="1" spans="1:8" ht="33.450000000000003" customHeight="1" x14ac:dyDescent="0.4">
      <c r="A1" t="s">
        <v>128</v>
      </c>
      <c r="E1" s="26" t="s">
        <v>206</v>
      </c>
      <c r="G1" t="s">
        <v>130</v>
      </c>
    </row>
    <row r="2" spans="1:8" ht="18.45" customHeight="1" x14ac:dyDescent="0.3">
      <c r="A2" t="s">
        <v>129</v>
      </c>
    </row>
    <row r="3" spans="1:8" x14ac:dyDescent="0.3">
      <c r="B3" s="24" t="s">
        <v>0</v>
      </c>
      <c r="C3" s="24" t="s">
        <v>1</v>
      </c>
      <c r="D3" s="25"/>
      <c r="E3" s="25" t="s">
        <v>2</v>
      </c>
      <c r="F3" s="25" t="s">
        <v>3</v>
      </c>
      <c r="G3" s="23" t="s">
        <v>4</v>
      </c>
      <c r="H3" s="23" t="s">
        <v>5</v>
      </c>
    </row>
    <row r="4" spans="1:8" ht="15" thickBot="1" x14ac:dyDescent="0.35">
      <c r="A4" t="s">
        <v>6</v>
      </c>
      <c r="G4" s="2"/>
      <c r="H4" s="3">
        <v>5757.1200000000008</v>
      </c>
    </row>
    <row r="5" spans="1:8" ht="15" thickTop="1" x14ac:dyDescent="0.3">
      <c r="G5" s="2"/>
      <c r="H5" s="2"/>
    </row>
    <row r="6" spans="1:8" x14ac:dyDescent="0.3">
      <c r="B6" s="4"/>
      <c r="G6" s="2"/>
      <c r="H6" s="2"/>
    </row>
    <row r="7" spans="1:8" x14ac:dyDescent="0.3">
      <c r="G7" s="2"/>
      <c r="H7" s="2"/>
    </row>
    <row r="8" spans="1:8" x14ac:dyDescent="0.3">
      <c r="A8" t="s">
        <v>113</v>
      </c>
      <c r="B8" s="4"/>
      <c r="G8" s="2"/>
      <c r="H8" s="2"/>
    </row>
    <row r="9" spans="1:8" x14ac:dyDescent="0.3">
      <c r="B9" s="4"/>
      <c r="G9" s="2"/>
      <c r="H9" s="2"/>
    </row>
    <row r="10" spans="1:8" x14ac:dyDescent="0.3">
      <c r="A10" t="s">
        <v>45</v>
      </c>
      <c r="B10" s="4"/>
      <c r="G10" s="2"/>
    </row>
    <row r="11" spans="1:8" x14ac:dyDescent="0.3">
      <c r="B11" s="4"/>
      <c r="G11" s="2"/>
    </row>
    <row r="12" spans="1:8" x14ac:dyDescent="0.3">
      <c r="B12" s="4"/>
      <c r="G12" s="2"/>
    </row>
    <row r="13" spans="1:8" x14ac:dyDescent="0.3">
      <c r="B13" s="20"/>
      <c r="D13" s="21"/>
      <c r="E13" s="21"/>
      <c r="F13" s="21"/>
      <c r="G13" s="22"/>
    </row>
    <row r="14" spans="1:8" x14ac:dyDescent="0.3">
      <c r="H14" s="18"/>
    </row>
    <row r="15" spans="1:8" x14ac:dyDescent="0.3">
      <c r="A15" t="s">
        <v>13</v>
      </c>
      <c r="H15" s="2">
        <f>SUM(G6:G14)</f>
        <v>0</v>
      </c>
    </row>
    <row r="16" spans="1:8" x14ac:dyDescent="0.3">
      <c r="B16" s="4"/>
      <c r="G16" s="6"/>
      <c r="H16" s="2"/>
    </row>
    <row r="17" spans="1:9" x14ac:dyDescent="0.3">
      <c r="A17" t="s">
        <v>44</v>
      </c>
      <c r="B17" s="20"/>
      <c r="C17" s="21"/>
      <c r="D17" s="21"/>
      <c r="E17" s="21"/>
      <c r="F17" s="21"/>
      <c r="G17" s="22"/>
      <c r="H17" s="2"/>
      <c r="I17" s="2"/>
    </row>
    <row r="18" spans="1:9" x14ac:dyDescent="0.3">
      <c r="B18" s="4"/>
      <c r="D18" s="21"/>
      <c r="G18" s="2"/>
      <c r="H18" s="2"/>
      <c r="I18" s="2"/>
    </row>
    <row r="19" spans="1:9" x14ac:dyDescent="0.3">
      <c r="B19" s="4"/>
      <c r="D19" s="21"/>
      <c r="G19" s="2"/>
      <c r="H19" s="2">
        <f>SUM(G17:G18)</f>
        <v>0</v>
      </c>
      <c r="I19" s="2"/>
    </row>
    <row r="20" spans="1:9" x14ac:dyDescent="0.3">
      <c r="B20" s="4"/>
      <c r="G20" s="2"/>
      <c r="H20" s="2"/>
      <c r="I20" s="2"/>
    </row>
    <row r="21" spans="1:9" x14ac:dyDescent="0.3">
      <c r="G21" s="2"/>
      <c r="H21" s="2"/>
      <c r="I21" s="2"/>
    </row>
    <row r="22" spans="1:9" ht="15" thickBot="1" x14ac:dyDescent="0.35">
      <c r="A22" t="s">
        <v>207</v>
      </c>
      <c r="G22" s="2"/>
      <c r="H22" s="3">
        <f>SUM(H4:H20)</f>
        <v>5757.1200000000008</v>
      </c>
      <c r="I22" s="2"/>
    </row>
    <row r="23" spans="1:9" ht="15" thickTop="1" x14ac:dyDescent="0.3">
      <c r="G23" s="2"/>
      <c r="H23" s="2"/>
      <c r="I23" s="2"/>
    </row>
    <row r="24" spans="1:9" ht="15" thickBot="1" x14ac:dyDescent="0.35">
      <c r="A24" s="9"/>
      <c r="B24" s="9"/>
      <c r="C24" s="9"/>
      <c r="D24" s="9"/>
      <c r="E24" s="9"/>
      <c r="F24" s="9"/>
      <c r="G24" s="10"/>
      <c r="H24" s="10"/>
      <c r="I24" s="2"/>
    </row>
    <row r="25" spans="1:9" x14ac:dyDescent="0.3">
      <c r="G25" s="2"/>
      <c r="H25" s="2"/>
      <c r="I25" s="2"/>
    </row>
    <row r="26" spans="1:9" x14ac:dyDescent="0.3">
      <c r="A26" t="s">
        <v>20</v>
      </c>
      <c r="G26" s="2"/>
      <c r="H26" s="2"/>
      <c r="I26" s="23"/>
    </row>
    <row r="27" spans="1:9" x14ac:dyDescent="0.3">
      <c r="A27" t="s">
        <v>21</v>
      </c>
      <c r="G27" s="2"/>
      <c r="H27" s="2">
        <v>2140</v>
      </c>
    </row>
    <row r="28" spans="1:9" x14ac:dyDescent="0.3">
      <c r="G28" s="2"/>
      <c r="H28" s="2"/>
    </row>
    <row r="29" spans="1:9" x14ac:dyDescent="0.3">
      <c r="A29" t="s">
        <v>23</v>
      </c>
      <c r="G29" s="2"/>
      <c r="H29" s="2">
        <v>0</v>
      </c>
    </row>
    <row r="30" spans="1:9" ht="15.6" x14ac:dyDescent="0.3">
      <c r="A30" t="s">
        <v>25</v>
      </c>
      <c r="G30" s="2"/>
      <c r="H30" s="11">
        <f>H22-H27-H29</f>
        <v>3617.1200000000008</v>
      </c>
    </row>
    <row r="31" spans="1:9" x14ac:dyDescent="0.3">
      <c r="G31" s="2"/>
      <c r="H31" s="2"/>
    </row>
    <row r="32" spans="1:9" ht="15" thickBot="1" x14ac:dyDescent="0.35">
      <c r="A32" t="s">
        <v>207</v>
      </c>
      <c r="F32" s="2"/>
      <c r="G32" s="2"/>
      <c r="H32" s="3">
        <f>SUM(H27:H30)</f>
        <v>5757.1200000000008</v>
      </c>
    </row>
    <row r="33" spans="1:10" ht="15" thickTop="1" x14ac:dyDescent="0.3">
      <c r="G33" s="2"/>
      <c r="H33" s="2"/>
    </row>
    <row r="34" spans="1:10" x14ac:dyDescent="0.3">
      <c r="A34" t="s">
        <v>157</v>
      </c>
      <c r="G34" s="2"/>
      <c r="H34" s="2"/>
    </row>
    <row r="35" spans="1:10" x14ac:dyDescent="0.3">
      <c r="A35" t="s">
        <v>36</v>
      </c>
      <c r="J35" s="2"/>
    </row>
    <row r="36" spans="1:10" ht="10.050000000000001" customHeight="1" x14ac:dyDescent="0.3">
      <c r="B36" s="4"/>
      <c r="G36" s="2"/>
      <c r="H36" s="12"/>
    </row>
    <row r="37" spans="1:10" x14ac:dyDescent="0.3">
      <c r="B37" s="16"/>
      <c r="C37" s="12"/>
      <c r="D37" s="12"/>
      <c r="E37" s="12"/>
      <c r="F37" s="12"/>
      <c r="G37" s="19"/>
      <c r="H37" s="12"/>
    </row>
    <row r="38" spans="1:10" x14ac:dyDescent="0.3">
      <c r="B38" s="16"/>
      <c r="C38" s="12"/>
      <c r="D38" s="12"/>
      <c r="E38" s="12"/>
      <c r="F38" s="5" t="s">
        <v>211</v>
      </c>
      <c r="G38" s="17"/>
      <c r="H38" s="2">
        <f>SUM(G32:H36)</f>
        <v>5757.1200000000008</v>
      </c>
    </row>
    <row r="39" spans="1:10" x14ac:dyDescent="0.3">
      <c r="B39" s="16"/>
      <c r="C39" s="12"/>
      <c r="D39" s="12"/>
      <c r="E39" s="12"/>
      <c r="G39" s="17"/>
      <c r="H39" s="12"/>
      <c r="I39" t="s">
        <v>36</v>
      </c>
    </row>
    <row r="40" spans="1:10" x14ac:dyDescent="0.3">
      <c r="B40" s="16"/>
      <c r="C40" s="12"/>
      <c r="D40" s="12"/>
      <c r="E40" s="12"/>
      <c r="F40" s="12"/>
      <c r="G40" s="17"/>
      <c r="H40" s="12"/>
    </row>
    <row r="41" spans="1:10" x14ac:dyDescent="0.3">
      <c r="B41" s="16"/>
      <c r="C41" s="12"/>
      <c r="D41" s="12"/>
      <c r="E41" s="12"/>
      <c r="F41" s="12"/>
      <c r="G41" s="17"/>
      <c r="H41" s="12"/>
    </row>
    <row r="42" spans="1:10" x14ac:dyDescent="0.3">
      <c r="B42" s="16"/>
      <c r="C42" s="12"/>
      <c r="D42" s="12"/>
      <c r="E42" s="12"/>
      <c r="F42" s="12"/>
      <c r="G42" s="17"/>
      <c r="H42" s="12"/>
    </row>
    <row r="43" spans="1:10" x14ac:dyDescent="0.3">
      <c r="G43" s="2"/>
    </row>
    <row r="44" spans="1:10" x14ac:dyDescent="0.3">
      <c r="A44" t="s">
        <v>29</v>
      </c>
      <c r="G44" s="2"/>
    </row>
    <row r="45" spans="1:10" x14ac:dyDescent="0.3">
      <c r="B45" s="20">
        <v>45313</v>
      </c>
      <c r="C45" t="s">
        <v>32</v>
      </c>
      <c r="D45" s="21"/>
      <c r="E45" t="s">
        <v>208</v>
      </c>
      <c r="F45" t="s">
        <v>209</v>
      </c>
      <c r="G45" s="22">
        <v>1000</v>
      </c>
      <c r="H45" s="21"/>
    </row>
    <row r="46" spans="1:10" x14ac:dyDescent="0.3">
      <c r="B46" s="20">
        <v>45313</v>
      </c>
      <c r="C46" t="s">
        <v>32</v>
      </c>
      <c r="D46" s="21"/>
      <c r="E46" s="21" t="s">
        <v>208</v>
      </c>
      <c r="F46" s="21" t="s">
        <v>210</v>
      </c>
      <c r="G46" s="22">
        <v>1000</v>
      </c>
      <c r="H46" s="22">
        <f>-2000</f>
        <v>-2000</v>
      </c>
    </row>
    <row r="47" spans="1:10" x14ac:dyDescent="0.3">
      <c r="B47" s="20"/>
      <c r="C47" s="21"/>
      <c r="D47" s="21"/>
      <c r="E47" s="21"/>
      <c r="F47" s="21"/>
      <c r="G47" s="22"/>
      <c r="H47" s="21"/>
    </row>
    <row r="48" spans="1:10" x14ac:dyDescent="0.3">
      <c r="G48" s="2"/>
    </row>
    <row r="49" spans="7:9" x14ac:dyDescent="0.3">
      <c r="G49" s="5" t="s">
        <v>212</v>
      </c>
      <c r="H49" s="2">
        <f>SUM(H38:H46)</f>
        <v>3757.1200000000008</v>
      </c>
      <c r="I49" s="12"/>
    </row>
    <row r="50" spans="7:9" x14ac:dyDescent="0.3">
      <c r="G50" s="5" t="s">
        <v>81</v>
      </c>
      <c r="H50" s="13">
        <f>-H27</f>
        <v>-2140</v>
      </c>
      <c r="I50" s="12"/>
    </row>
    <row r="51" spans="7:9" x14ac:dyDescent="0.3">
      <c r="G51" s="5" t="s">
        <v>82</v>
      </c>
      <c r="H51" s="23">
        <f>SUM(H49:H50)</f>
        <v>1617.1200000000008</v>
      </c>
      <c r="I51" s="12"/>
    </row>
    <row r="52" spans="7:9" x14ac:dyDescent="0.3">
      <c r="I52" s="12"/>
    </row>
    <row r="53" spans="7:9" x14ac:dyDescent="0.3">
      <c r="I53" s="12"/>
    </row>
    <row r="54" spans="7:9" x14ac:dyDescent="0.3">
      <c r="I54" s="12"/>
    </row>
    <row r="55" spans="7:9" x14ac:dyDescent="0.3">
      <c r="I55" s="12"/>
    </row>
    <row r="56" spans="7:9" x14ac:dyDescent="0.3">
      <c r="I56" s="12"/>
    </row>
    <row r="57" spans="7:9" x14ac:dyDescent="0.3">
      <c r="I57" s="12"/>
    </row>
  </sheetData>
  <pageMargins left="0.7" right="0.7" top="0.75" bottom="0.75" header="0.3" footer="0.3"/>
  <pageSetup scale="65" orientation="portrait" r:id="rId1"/>
  <headerFooter>
    <oddHeader xml:space="preserve">&amp;L &amp;C
 &amp;R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60D7A-0CE9-4009-9B66-68722999B7C0}">
  <sheetPr>
    <pageSetUpPr fitToPage="1"/>
  </sheetPr>
  <dimension ref="A1:K59"/>
  <sheetViews>
    <sheetView showWhiteSpace="0" view="pageLayout" topLeftCell="A16" zoomScaleNormal="100" workbookViewId="0">
      <selection activeCell="D26" sqref="D26"/>
    </sheetView>
  </sheetViews>
  <sheetFormatPr defaultRowHeight="14.4" x14ac:dyDescent="0.3"/>
  <cols>
    <col min="1" max="1" width="23.21875" customWidth="1"/>
    <col min="2" max="2" width="13.77734375" customWidth="1"/>
    <col min="3" max="3" width="9.21875" customWidth="1"/>
    <col min="4" max="4" width="7.21875" customWidth="1"/>
    <col min="5" max="5" width="27.77734375" customWidth="1"/>
    <col min="6" max="6" width="24.109375" customWidth="1"/>
    <col min="7" max="7" width="10.109375" customWidth="1"/>
    <col min="8" max="8" width="10.44140625" bestFit="1" customWidth="1"/>
    <col min="11" max="11" width="9.77734375" bestFit="1" customWidth="1"/>
    <col min="16" max="16" width="12.5546875" customWidth="1"/>
  </cols>
  <sheetData>
    <row r="1" spans="1:8" ht="33.450000000000003" customHeight="1" x14ac:dyDescent="0.4">
      <c r="A1" t="s">
        <v>128</v>
      </c>
      <c r="E1" s="26" t="s">
        <v>202</v>
      </c>
      <c r="G1" t="s">
        <v>130</v>
      </c>
    </row>
    <row r="2" spans="1:8" ht="18.45" customHeight="1" x14ac:dyDescent="0.3">
      <c r="A2" t="s">
        <v>129</v>
      </c>
    </row>
    <row r="3" spans="1:8" x14ac:dyDescent="0.3">
      <c r="B3" s="24" t="s">
        <v>0</v>
      </c>
      <c r="C3" s="24" t="s">
        <v>1</v>
      </c>
      <c r="D3" s="25"/>
      <c r="E3" s="25" t="s">
        <v>2</v>
      </c>
      <c r="F3" s="25" t="s">
        <v>3</v>
      </c>
      <c r="G3" s="23" t="s">
        <v>4</v>
      </c>
      <c r="H3" s="23" t="s">
        <v>5</v>
      </c>
    </row>
    <row r="4" spans="1:8" ht="15" thickBot="1" x14ac:dyDescent="0.35">
      <c r="A4" t="s">
        <v>6</v>
      </c>
      <c r="G4" s="2"/>
      <c r="H4" s="3">
        <v>5757.1200000000008</v>
      </c>
    </row>
    <row r="5" spans="1:8" ht="15" thickTop="1" x14ac:dyDescent="0.3">
      <c r="G5" s="2"/>
      <c r="H5" s="2"/>
    </row>
    <row r="6" spans="1:8" x14ac:dyDescent="0.3">
      <c r="B6" s="4"/>
      <c r="G6" s="2"/>
      <c r="H6" s="2"/>
    </row>
    <row r="7" spans="1:8" x14ac:dyDescent="0.3">
      <c r="G7" s="2"/>
      <c r="H7" s="2"/>
    </row>
    <row r="8" spans="1:8" x14ac:dyDescent="0.3">
      <c r="A8" t="s">
        <v>113</v>
      </c>
      <c r="B8" s="4"/>
      <c r="G8" s="2"/>
      <c r="H8" s="2"/>
    </row>
    <row r="9" spans="1:8" x14ac:dyDescent="0.3">
      <c r="A9" t="s">
        <v>45</v>
      </c>
      <c r="B9" s="4"/>
      <c r="G9" s="2"/>
    </row>
    <row r="10" spans="1:8" x14ac:dyDescent="0.3">
      <c r="B10" s="4"/>
      <c r="G10" s="2"/>
    </row>
    <row r="11" spans="1:8" x14ac:dyDescent="0.3">
      <c r="B11" s="4"/>
      <c r="G11" s="2"/>
    </row>
    <row r="12" spans="1:8" x14ac:dyDescent="0.3">
      <c r="B12" s="20"/>
      <c r="D12" s="21"/>
      <c r="E12" s="21"/>
      <c r="F12" s="21"/>
      <c r="G12" s="22"/>
    </row>
    <row r="13" spans="1:8" x14ac:dyDescent="0.3">
      <c r="B13" s="20"/>
      <c r="D13" s="21"/>
      <c r="E13" s="21"/>
      <c r="F13" s="21"/>
      <c r="G13" s="22"/>
    </row>
    <row r="14" spans="1:8" x14ac:dyDescent="0.3">
      <c r="H14" s="18"/>
    </row>
    <row r="15" spans="1:8" x14ac:dyDescent="0.3">
      <c r="A15" t="s">
        <v>13</v>
      </c>
      <c r="H15" s="2">
        <f>SUM(G6:G14)</f>
        <v>0</v>
      </c>
    </row>
    <row r="16" spans="1:8" x14ac:dyDescent="0.3">
      <c r="B16" s="4"/>
      <c r="G16" s="6"/>
      <c r="H16" s="2"/>
    </row>
    <row r="17" spans="1:9" x14ac:dyDescent="0.3">
      <c r="A17" t="s">
        <v>44</v>
      </c>
      <c r="B17" s="20"/>
      <c r="C17" s="21"/>
      <c r="D17" s="21"/>
      <c r="E17" s="21"/>
      <c r="F17" s="21"/>
      <c r="G17" s="22"/>
      <c r="H17" s="2"/>
      <c r="I17" s="2"/>
    </row>
    <row r="18" spans="1:9" x14ac:dyDescent="0.3">
      <c r="B18" s="4"/>
      <c r="D18" s="21"/>
      <c r="G18" s="2"/>
      <c r="H18" s="2"/>
      <c r="I18" s="2"/>
    </row>
    <row r="19" spans="1:9" x14ac:dyDescent="0.3">
      <c r="B19" s="4"/>
      <c r="D19" s="21"/>
      <c r="G19" s="2"/>
      <c r="H19" s="2">
        <f>SUM(G17:G18)</f>
        <v>0</v>
      </c>
      <c r="I19" s="2"/>
    </row>
    <row r="20" spans="1:9" x14ac:dyDescent="0.3">
      <c r="B20" s="4"/>
      <c r="G20" s="2"/>
      <c r="H20" s="2"/>
      <c r="I20" s="2"/>
    </row>
    <row r="21" spans="1:9" x14ac:dyDescent="0.3">
      <c r="G21" s="2"/>
      <c r="H21" s="2"/>
      <c r="I21" s="2"/>
    </row>
    <row r="22" spans="1:9" ht="15" thickBot="1" x14ac:dyDescent="0.35">
      <c r="A22" t="s">
        <v>204</v>
      </c>
      <c r="G22" s="2"/>
      <c r="H22" s="3">
        <f>SUM(H4:H20)</f>
        <v>5757.1200000000008</v>
      </c>
      <c r="I22" s="2"/>
    </row>
    <row r="23" spans="1:9" ht="15" thickTop="1" x14ac:dyDescent="0.3">
      <c r="G23" s="2"/>
      <c r="H23" s="2"/>
      <c r="I23" s="2"/>
    </row>
    <row r="24" spans="1:9" ht="15" thickBot="1" x14ac:dyDescent="0.35">
      <c r="A24" s="9"/>
      <c r="B24" s="9"/>
      <c r="C24" s="9"/>
      <c r="D24" s="9"/>
      <c r="E24" s="9"/>
      <c r="F24" s="9"/>
      <c r="G24" s="10"/>
      <c r="H24" s="10"/>
      <c r="I24" s="2"/>
    </row>
    <row r="25" spans="1:9" x14ac:dyDescent="0.3">
      <c r="G25" s="2"/>
      <c r="H25" s="2"/>
      <c r="I25" s="2"/>
    </row>
    <row r="26" spans="1:9" x14ac:dyDescent="0.3">
      <c r="A26" t="s">
        <v>20</v>
      </c>
      <c r="G26" s="2"/>
      <c r="H26" s="2"/>
      <c r="I26" s="23"/>
    </row>
    <row r="27" spans="1:9" x14ac:dyDescent="0.3">
      <c r="A27" t="s">
        <v>21</v>
      </c>
      <c r="G27" s="2"/>
      <c r="H27" s="2">
        <v>2140</v>
      </c>
    </row>
    <row r="28" spans="1:9" x14ac:dyDescent="0.3">
      <c r="G28" s="2"/>
      <c r="H28" s="2"/>
    </row>
    <row r="29" spans="1:9" x14ac:dyDescent="0.3">
      <c r="A29" t="s">
        <v>23</v>
      </c>
      <c r="G29" s="2"/>
      <c r="H29" s="2">
        <v>0</v>
      </c>
    </row>
    <row r="30" spans="1:9" ht="15.6" x14ac:dyDescent="0.3">
      <c r="A30" t="s">
        <v>25</v>
      </c>
      <c r="G30" s="2"/>
      <c r="H30" s="11">
        <f>H22-H27-H29</f>
        <v>3617.1200000000008</v>
      </c>
    </row>
    <row r="31" spans="1:9" x14ac:dyDescent="0.3">
      <c r="G31" s="2"/>
      <c r="H31" s="2"/>
    </row>
    <row r="32" spans="1:9" ht="15" thickBot="1" x14ac:dyDescent="0.35">
      <c r="A32" t="s">
        <v>204</v>
      </c>
      <c r="F32" s="2"/>
      <c r="G32" s="2"/>
      <c r="H32" s="3">
        <f>SUM(H27:H30)</f>
        <v>5757.1200000000008</v>
      </c>
    </row>
    <row r="33" spans="1:11" ht="15" thickTop="1" x14ac:dyDescent="0.3">
      <c r="G33" s="2"/>
      <c r="H33" s="2"/>
    </row>
    <row r="34" spans="1:11" x14ac:dyDescent="0.3">
      <c r="A34" t="s">
        <v>157</v>
      </c>
      <c r="G34" s="2"/>
      <c r="H34" s="2"/>
    </row>
    <row r="35" spans="1:11" x14ac:dyDescent="0.3">
      <c r="A35" t="s">
        <v>36</v>
      </c>
      <c r="J35" s="2"/>
    </row>
    <row r="36" spans="1:11" x14ac:dyDescent="0.3">
      <c r="B36" s="4"/>
      <c r="G36" s="2"/>
      <c r="H36" s="12"/>
      <c r="J36" s="15"/>
      <c r="K36" s="2"/>
    </row>
    <row r="37" spans="1:11" x14ac:dyDescent="0.3">
      <c r="B37" s="4"/>
      <c r="G37" s="2"/>
      <c r="H37" s="12"/>
    </row>
    <row r="38" spans="1:11" ht="10.050000000000001" customHeight="1" x14ac:dyDescent="0.3">
      <c r="B38" s="4"/>
      <c r="G38" s="2"/>
      <c r="H38" s="12"/>
    </row>
    <row r="39" spans="1:11" x14ac:dyDescent="0.3">
      <c r="B39" s="16"/>
      <c r="C39" s="12"/>
      <c r="D39" s="12"/>
      <c r="E39" s="12"/>
      <c r="F39" s="12"/>
      <c r="G39" s="19"/>
      <c r="H39" s="12"/>
    </row>
    <row r="40" spans="1:11" x14ac:dyDescent="0.3">
      <c r="B40" s="16"/>
      <c r="C40" s="12"/>
      <c r="D40" s="12"/>
      <c r="E40" s="12"/>
      <c r="F40" s="5" t="s">
        <v>203</v>
      </c>
      <c r="G40" s="17"/>
      <c r="H40" s="2">
        <f>SUM(G32:H38)</f>
        <v>5757.1200000000008</v>
      </c>
    </row>
    <row r="41" spans="1:11" x14ac:dyDescent="0.3">
      <c r="B41" s="16"/>
      <c r="C41" s="12"/>
      <c r="D41" s="12"/>
      <c r="E41" s="12"/>
      <c r="G41" s="17"/>
      <c r="H41" s="12"/>
      <c r="I41" t="s">
        <v>36</v>
      </c>
    </row>
    <row r="42" spans="1:11" x14ac:dyDescent="0.3">
      <c r="B42" s="16"/>
      <c r="C42" s="12"/>
      <c r="D42" s="12"/>
      <c r="E42" s="12"/>
      <c r="F42" s="12"/>
      <c r="G42" s="17"/>
      <c r="H42" s="12"/>
    </row>
    <row r="43" spans="1:11" x14ac:dyDescent="0.3">
      <c r="B43" s="16"/>
      <c r="C43" s="12"/>
      <c r="D43" s="12"/>
      <c r="E43" s="12"/>
      <c r="F43" s="12"/>
      <c r="G43" s="17"/>
      <c r="H43" s="12"/>
    </row>
    <row r="44" spans="1:11" x14ac:dyDescent="0.3">
      <c r="B44" s="16"/>
      <c r="C44" s="12"/>
      <c r="D44" s="12"/>
      <c r="E44" s="12"/>
      <c r="F44" s="12"/>
      <c r="G44" s="17"/>
      <c r="H44" s="12"/>
    </row>
    <row r="45" spans="1:11" x14ac:dyDescent="0.3">
      <c r="G45" s="2"/>
    </row>
    <row r="46" spans="1:11" x14ac:dyDescent="0.3">
      <c r="A46" t="s">
        <v>29</v>
      </c>
      <c r="G46" s="2"/>
    </row>
    <row r="47" spans="1:11" x14ac:dyDescent="0.3">
      <c r="B47" s="20"/>
      <c r="D47" s="21"/>
      <c r="E47" s="21"/>
      <c r="F47" s="21"/>
      <c r="G47" s="22"/>
      <c r="H47" s="21"/>
    </row>
    <row r="48" spans="1:11" x14ac:dyDescent="0.3">
      <c r="B48" s="20"/>
      <c r="D48" s="21"/>
      <c r="E48" s="21"/>
      <c r="F48" s="21"/>
      <c r="G48" s="22"/>
      <c r="H48" s="21"/>
    </row>
    <row r="49" spans="2:9" x14ac:dyDescent="0.3">
      <c r="B49" s="20"/>
      <c r="C49" s="21"/>
      <c r="D49" s="21"/>
      <c r="E49" s="21"/>
      <c r="F49" s="21"/>
      <c r="G49" s="22"/>
      <c r="H49" s="21"/>
    </row>
    <row r="50" spans="2:9" x14ac:dyDescent="0.3">
      <c r="G50" s="2"/>
    </row>
    <row r="51" spans="2:9" x14ac:dyDescent="0.3">
      <c r="G51" s="5" t="s">
        <v>205</v>
      </c>
      <c r="H51" s="2">
        <f>SUM(G45:G50)+H40</f>
        <v>5757.1200000000008</v>
      </c>
      <c r="I51" s="12"/>
    </row>
    <row r="52" spans="2:9" x14ac:dyDescent="0.3">
      <c r="G52" s="5" t="s">
        <v>81</v>
      </c>
      <c r="H52" s="13">
        <f>-H27</f>
        <v>-2140</v>
      </c>
      <c r="I52" s="12"/>
    </row>
    <row r="53" spans="2:9" x14ac:dyDescent="0.3">
      <c r="G53" s="5" t="s">
        <v>82</v>
      </c>
      <c r="H53" s="23">
        <f>SUM(H51:H52)</f>
        <v>3617.1200000000008</v>
      </c>
      <c r="I53" s="12"/>
    </row>
    <row r="54" spans="2:9" x14ac:dyDescent="0.3">
      <c r="I54" s="12"/>
    </row>
    <row r="55" spans="2:9" x14ac:dyDescent="0.3">
      <c r="I55" s="12"/>
    </row>
    <row r="56" spans="2:9" x14ac:dyDescent="0.3">
      <c r="I56" s="12"/>
    </row>
    <row r="57" spans="2:9" x14ac:dyDescent="0.3">
      <c r="I57" s="12"/>
    </row>
    <row r="58" spans="2:9" x14ac:dyDescent="0.3">
      <c r="I58" s="12"/>
    </row>
    <row r="59" spans="2:9" x14ac:dyDescent="0.3">
      <c r="I59" s="12"/>
    </row>
  </sheetData>
  <pageMargins left="0.7" right="0.7" top="0.75" bottom="0.75" header="0.3" footer="0.3"/>
  <pageSetup scale="65" orientation="portrait" r:id="rId1"/>
  <headerFooter>
    <oddHeader xml:space="preserve">&amp;L &amp;C
 &amp;R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2B71-FF01-42F0-90D0-9AF0C16C2B35}">
  <sheetPr>
    <pageSetUpPr fitToPage="1"/>
  </sheetPr>
  <dimension ref="A1:K59"/>
  <sheetViews>
    <sheetView showWhiteSpace="0" view="pageLayout" zoomScaleNormal="100" workbookViewId="0">
      <selection activeCell="H22" sqref="H22"/>
    </sheetView>
  </sheetViews>
  <sheetFormatPr defaultRowHeight="14.4" x14ac:dyDescent="0.3"/>
  <cols>
    <col min="1" max="1" width="23.21875" customWidth="1"/>
    <col min="2" max="2" width="13.77734375" customWidth="1"/>
    <col min="3" max="3" width="9.21875" customWidth="1"/>
    <col min="4" max="4" width="7.21875" customWidth="1"/>
    <col min="5" max="5" width="27.77734375" customWidth="1"/>
    <col min="6" max="6" width="24.109375" customWidth="1"/>
    <col min="7" max="7" width="10.109375" customWidth="1"/>
    <col min="8" max="8" width="10.44140625" bestFit="1" customWidth="1"/>
    <col min="11" max="11" width="9.77734375" bestFit="1" customWidth="1"/>
    <col min="16" max="16" width="12.5546875" customWidth="1"/>
  </cols>
  <sheetData>
    <row r="1" spans="1:8" ht="33.450000000000003" customHeight="1" x14ac:dyDescent="0.4">
      <c r="A1" t="s">
        <v>128</v>
      </c>
      <c r="E1" s="26" t="s">
        <v>193</v>
      </c>
      <c r="G1" t="s">
        <v>130</v>
      </c>
    </row>
    <row r="2" spans="1:8" ht="18.45" customHeight="1" x14ac:dyDescent="0.3">
      <c r="A2" t="s">
        <v>129</v>
      </c>
    </row>
    <row r="3" spans="1:8" x14ac:dyDescent="0.3">
      <c r="B3" s="24" t="s">
        <v>0</v>
      </c>
      <c r="C3" s="24" t="s">
        <v>1</v>
      </c>
      <c r="D3" s="25"/>
      <c r="E3" s="25" t="s">
        <v>2</v>
      </c>
      <c r="F3" s="25" t="s">
        <v>3</v>
      </c>
      <c r="G3" s="23" t="s">
        <v>4</v>
      </c>
      <c r="H3" s="23" t="s">
        <v>5</v>
      </c>
    </row>
    <row r="4" spans="1:8" ht="15" thickBot="1" x14ac:dyDescent="0.35">
      <c r="A4" t="s">
        <v>6</v>
      </c>
      <c r="G4" s="2"/>
      <c r="H4" s="3">
        <v>6157.1200000000008</v>
      </c>
    </row>
    <row r="5" spans="1:8" ht="15" thickTop="1" x14ac:dyDescent="0.3">
      <c r="G5" s="2"/>
      <c r="H5" s="2"/>
    </row>
    <row r="6" spans="1:8" x14ac:dyDescent="0.3">
      <c r="B6" s="4">
        <v>45215</v>
      </c>
      <c r="C6">
        <v>5018</v>
      </c>
      <c r="E6" t="s">
        <v>201</v>
      </c>
      <c r="F6" t="s">
        <v>200</v>
      </c>
      <c r="G6" s="2">
        <v>-400</v>
      </c>
      <c r="H6" s="2"/>
    </row>
    <row r="7" spans="1:8" x14ac:dyDescent="0.3">
      <c r="G7" s="2"/>
      <c r="H7" s="2"/>
    </row>
    <row r="8" spans="1:8" x14ac:dyDescent="0.3">
      <c r="A8" t="s">
        <v>113</v>
      </c>
      <c r="B8" s="4"/>
      <c r="G8" s="2"/>
      <c r="H8" s="2"/>
    </row>
    <row r="9" spans="1:8" x14ac:dyDescent="0.3">
      <c r="A9" t="s">
        <v>45</v>
      </c>
      <c r="B9" s="4"/>
      <c r="G9" s="2"/>
    </row>
    <row r="10" spans="1:8" x14ac:dyDescent="0.3">
      <c r="B10" s="4"/>
      <c r="G10" s="2"/>
    </row>
    <row r="11" spans="1:8" x14ac:dyDescent="0.3">
      <c r="B11" s="4"/>
      <c r="G11" s="2"/>
    </row>
    <row r="12" spans="1:8" x14ac:dyDescent="0.3">
      <c r="B12" s="20"/>
      <c r="D12" s="21"/>
      <c r="E12" s="21"/>
      <c r="F12" s="21"/>
      <c r="G12" s="22"/>
    </row>
    <row r="13" spans="1:8" x14ac:dyDescent="0.3">
      <c r="B13" s="20"/>
      <c r="D13" s="21"/>
      <c r="E13" s="21"/>
      <c r="F13" s="21"/>
      <c r="G13" s="22"/>
    </row>
    <row r="14" spans="1:8" x14ac:dyDescent="0.3">
      <c r="H14" s="18"/>
    </row>
    <row r="15" spans="1:8" x14ac:dyDescent="0.3">
      <c r="A15" t="s">
        <v>13</v>
      </c>
      <c r="H15" s="2">
        <f>SUM(G6:G14)</f>
        <v>-400</v>
      </c>
    </row>
    <row r="16" spans="1:8" x14ac:dyDescent="0.3">
      <c r="B16" s="4"/>
      <c r="G16" s="6"/>
      <c r="H16" s="2"/>
    </row>
    <row r="17" spans="1:9" x14ac:dyDescent="0.3">
      <c r="A17" t="s">
        <v>44</v>
      </c>
      <c r="B17" s="20"/>
      <c r="C17" s="21"/>
      <c r="D17" s="21"/>
      <c r="E17" s="21"/>
      <c r="F17" s="21"/>
      <c r="G17" s="22"/>
      <c r="H17" s="2"/>
      <c r="I17" s="2"/>
    </row>
    <row r="18" spans="1:9" x14ac:dyDescent="0.3">
      <c r="B18" s="4"/>
      <c r="D18" s="21"/>
      <c r="G18" s="2"/>
      <c r="H18" s="2"/>
      <c r="I18" s="2"/>
    </row>
    <row r="19" spans="1:9" x14ac:dyDescent="0.3">
      <c r="B19" s="4"/>
      <c r="D19" s="21"/>
      <c r="G19" s="2"/>
      <c r="H19" s="2">
        <f>SUM(G17:G18)</f>
        <v>0</v>
      </c>
      <c r="I19" s="2"/>
    </row>
    <row r="20" spans="1:9" x14ac:dyDescent="0.3">
      <c r="B20" s="4"/>
      <c r="G20" s="2"/>
      <c r="H20" s="2"/>
      <c r="I20" s="2"/>
    </row>
    <row r="21" spans="1:9" x14ac:dyDescent="0.3">
      <c r="G21" s="2"/>
      <c r="H21" s="2"/>
      <c r="I21" s="2"/>
    </row>
    <row r="22" spans="1:9" ht="15" thickBot="1" x14ac:dyDescent="0.35">
      <c r="A22" t="s">
        <v>194</v>
      </c>
      <c r="G22" s="2"/>
      <c r="H22" s="3">
        <f>SUM(H4:H20)</f>
        <v>5757.1200000000008</v>
      </c>
      <c r="I22" s="2"/>
    </row>
    <row r="23" spans="1:9" ht="15" thickTop="1" x14ac:dyDescent="0.3">
      <c r="G23" s="2"/>
      <c r="H23" s="2"/>
      <c r="I23" s="2"/>
    </row>
    <row r="24" spans="1:9" ht="15" thickBot="1" x14ac:dyDescent="0.35">
      <c r="A24" s="9"/>
      <c r="B24" s="9"/>
      <c r="C24" s="9"/>
      <c r="D24" s="9"/>
      <c r="E24" s="9"/>
      <c r="F24" s="9"/>
      <c r="G24" s="10"/>
      <c r="H24" s="10"/>
      <c r="I24" s="2"/>
    </row>
    <row r="25" spans="1:9" x14ac:dyDescent="0.3">
      <c r="G25" s="2"/>
      <c r="H25" s="2"/>
      <c r="I25" s="2"/>
    </row>
    <row r="26" spans="1:9" x14ac:dyDescent="0.3">
      <c r="A26" t="s">
        <v>20</v>
      </c>
      <c r="G26" s="2"/>
      <c r="H26" s="2"/>
      <c r="I26" s="23"/>
    </row>
    <row r="27" spans="1:9" x14ac:dyDescent="0.3">
      <c r="A27" t="s">
        <v>21</v>
      </c>
      <c r="G27" s="2"/>
      <c r="H27" s="2">
        <v>2140</v>
      </c>
    </row>
    <row r="28" spans="1:9" x14ac:dyDescent="0.3">
      <c r="G28" s="2"/>
      <c r="H28" s="2"/>
    </row>
    <row r="29" spans="1:9" x14ac:dyDescent="0.3">
      <c r="A29" t="s">
        <v>23</v>
      </c>
      <c r="G29" s="2"/>
      <c r="H29" s="2">
        <v>0</v>
      </c>
    </row>
    <row r="30" spans="1:9" ht="15.6" x14ac:dyDescent="0.3">
      <c r="A30" t="s">
        <v>25</v>
      </c>
      <c r="G30" s="2"/>
      <c r="H30" s="11">
        <f>H22-H27-H29</f>
        <v>3617.1200000000008</v>
      </c>
    </row>
    <row r="31" spans="1:9" x14ac:dyDescent="0.3">
      <c r="G31" s="2"/>
      <c r="H31" s="2"/>
    </row>
    <row r="32" spans="1:9" ht="15" thickBot="1" x14ac:dyDescent="0.35">
      <c r="A32" t="s">
        <v>194</v>
      </c>
      <c r="F32" s="2"/>
      <c r="G32" s="2"/>
      <c r="H32" s="3">
        <f>SUM(H27:H30)</f>
        <v>5757.1200000000008</v>
      </c>
    </row>
    <row r="33" spans="1:11" ht="15" thickTop="1" x14ac:dyDescent="0.3">
      <c r="G33" s="2"/>
      <c r="H33" s="2"/>
    </row>
    <row r="34" spans="1:11" x14ac:dyDescent="0.3">
      <c r="A34" t="s">
        <v>157</v>
      </c>
      <c r="G34" s="2"/>
      <c r="H34" s="2"/>
    </row>
    <row r="35" spans="1:11" x14ac:dyDescent="0.3">
      <c r="A35" t="s">
        <v>36</v>
      </c>
      <c r="J35" s="2"/>
    </row>
    <row r="36" spans="1:11" x14ac:dyDescent="0.3">
      <c r="B36" s="4"/>
      <c r="G36" s="2"/>
      <c r="H36" s="12"/>
      <c r="J36" s="15"/>
      <c r="K36" s="2"/>
    </row>
    <row r="37" spans="1:11" x14ac:dyDescent="0.3">
      <c r="B37" s="4"/>
      <c r="G37" s="2"/>
      <c r="H37" s="12"/>
    </row>
    <row r="38" spans="1:11" ht="10.050000000000001" customHeight="1" x14ac:dyDescent="0.3">
      <c r="B38" s="4"/>
      <c r="G38" s="2"/>
      <c r="H38" s="12"/>
    </row>
    <row r="39" spans="1:11" x14ac:dyDescent="0.3">
      <c r="B39" s="16"/>
      <c r="C39" s="12"/>
      <c r="D39" s="12"/>
      <c r="E39" s="12"/>
      <c r="F39" s="12"/>
      <c r="G39" s="19"/>
      <c r="H39" s="12"/>
    </row>
    <row r="40" spans="1:11" x14ac:dyDescent="0.3">
      <c r="B40" s="16"/>
      <c r="C40" s="12"/>
      <c r="D40" s="12"/>
      <c r="E40" s="12"/>
      <c r="F40" s="5" t="s">
        <v>195</v>
      </c>
      <c r="G40" s="17"/>
      <c r="H40" s="2">
        <f>SUM(G32:H38)</f>
        <v>5757.1200000000008</v>
      </c>
    </row>
    <row r="41" spans="1:11" x14ac:dyDescent="0.3">
      <c r="B41" s="16"/>
      <c r="C41" s="12"/>
      <c r="D41" s="12"/>
      <c r="E41" s="12"/>
      <c r="G41" s="17"/>
      <c r="H41" s="12"/>
      <c r="I41" t="s">
        <v>36</v>
      </c>
    </row>
    <row r="42" spans="1:11" x14ac:dyDescent="0.3">
      <c r="B42" s="16"/>
      <c r="C42" s="12"/>
      <c r="D42" s="12"/>
      <c r="E42" s="12"/>
      <c r="F42" s="12"/>
      <c r="G42" s="17"/>
      <c r="H42" s="12"/>
    </row>
    <row r="43" spans="1:11" x14ac:dyDescent="0.3">
      <c r="B43" s="16"/>
      <c r="C43" s="12"/>
      <c r="D43" s="12"/>
      <c r="E43" s="12"/>
      <c r="F43" s="12"/>
      <c r="G43" s="17"/>
      <c r="H43" s="12"/>
    </row>
    <row r="44" spans="1:11" x14ac:dyDescent="0.3">
      <c r="B44" s="16"/>
      <c r="C44" s="12"/>
      <c r="D44" s="12"/>
      <c r="E44" s="12"/>
      <c r="F44" s="12"/>
      <c r="G44" s="17"/>
      <c r="H44" s="12"/>
    </row>
    <row r="45" spans="1:11" x14ac:dyDescent="0.3">
      <c r="G45" s="2"/>
    </row>
    <row r="46" spans="1:11" x14ac:dyDescent="0.3">
      <c r="A46" t="s">
        <v>29</v>
      </c>
      <c r="G46" s="2"/>
    </row>
    <row r="47" spans="1:11" x14ac:dyDescent="0.3">
      <c r="B47" s="20"/>
      <c r="D47" s="21"/>
      <c r="E47" s="21"/>
      <c r="F47" s="21"/>
      <c r="G47" s="22"/>
      <c r="H47" s="21"/>
    </row>
    <row r="48" spans="1:11" x14ac:dyDescent="0.3">
      <c r="B48" s="20"/>
      <c r="D48" s="21"/>
      <c r="E48" s="21"/>
      <c r="F48" s="21"/>
      <c r="G48" s="22"/>
      <c r="H48" s="21"/>
    </row>
    <row r="49" spans="2:9" x14ac:dyDescent="0.3">
      <c r="B49" s="20"/>
      <c r="C49" s="21"/>
      <c r="D49" s="21"/>
      <c r="E49" s="21"/>
      <c r="F49" s="21"/>
      <c r="G49" s="22"/>
      <c r="H49" s="21"/>
    </row>
    <row r="50" spans="2:9" x14ac:dyDescent="0.3">
      <c r="G50" s="2"/>
    </row>
    <row r="51" spans="2:9" x14ac:dyDescent="0.3">
      <c r="G51" s="5" t="s">
        <v>196</v>
      </c>
      <c r="H51" s="2">
        <f>SUM(G45:G50)+H40</f>
        <v>5757.1200000000008</v>
      </c>
      <c r="I51" s="12"/>
    </row>
    <row r="52" spans="2:9" x14ac:dyDescent="0.3">
      <c r="G52" s="5" t="s">
        <v>81</v>
      </c>
      <c r="H52" s="13">
        <f>-H27</f>
        <v>-2140</v>
      </c>
      <c r="I52" s="12"/>
    </row>
    <row r="53" spans="2:9" x14ac:dyDescent="0.3">
      <c r="G53" s="5" t="s">
        <v>82</v>
      </c>
      <c r="H53" s="23">
        <f>SUM(H51:H52)</f>
        <v>3617.1200000000008</v>
      </c>
      <c r="I53" s="12"/>
    </row>
    <row r="54" spans="2:9" x14ac:dyDescent="0.3">
      <c r="I54" s="12"/>
    </row>
    <row r="55" spans="2:9" x14ac:dyDescent="0.3">
      <c r="I55" s="12"/>
    </row>
    <row r="56" spans="2:9" x14ac:dyDescent="0.3">
      <c r="I56" s="12"/>
    </row>
    <row r="57" spans="2:9" x14ac:dyDescent="0.3">
      <c r="I57" s="12"/>
    </row>
    <row r="58" spans="2:9" x14ac:dyDescent="0.3">
      <c r="I58" s="12"/>
    </row>
    <row r="59" spans="2:9" x14ac:dyDescent="0.3">
      <c r="I59" s="12"/>
    </row>
  </sheetData>
  <pageMargins left="0.7" right="0.7" top="0.75" bottom="0.75" header="0.3" footer="0.3"/>
  <pageSetup scale="65" orientation="portrait" r:id="rId1"/>
  <headerFooter>
    <oddHeader xml:space="preserve">&amp;L &amp;C
 &amp;R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May24 BR Final</vt:lpstr>
      <vt:lpstr>Apr24</vt:lpstr>
      <vt:lpstr>Women's Wknd #326</vt:lpstr>
      <vt:lpstr>Mar24</vt:lpstr>
      <vt:lpstr>Men's Wknd #325</vt:lpstr>
      <vt:lpstr>Feb24</vt:lpstr>
      <vt:lpstr>Jan24</vt:lpstr>
      <vt:lpstr>Dec23</vt:lpstr>
      <vt:lpstr>Nov23</vt:lpstr>
      <vt:lpstr>Oct23</vt:lpstr>
      <vt:lpstr>Sep23</vt:lpstr>
      <vt:lpstr>Aug23</vt:lpstr>
      <vt:lpstr>Jul23</vt:lpstr>
      <vt:lpstr>Women's Wknd #324</vt:lpstr>
      <vt:lpstr>Men's Wknd #323</vt:lpstr>
      <vt:lpstr>Jun23</vt:lpstr>
      <vt:lpstr>May23</vt:lpstr>
      <vt:lpstr>CDC Summary</vt:lpstr>
      <vt:lpstr>Apr23</vt:lpstr>
      <vt:lpstr>Mar23</vt:lpstr>
      <vt:lpstr>Feb23</vt:lpstr>
      <vt:lpstr>Jan23</vt:lpstr>
      <vt:lpstr>'Men''s Wknd #325'!Print_Area</vt:lpstr>
      <vt:lpstr>'Women''s Wknd #326'!Print_Area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sandra hauser</cp:lastModifiedBy>
  <cp:lastPrinted>2026-05-06T12:41:36Z</cp:lastPrinted>
  <dcterms:created xsi:type="dcterms:W3CDTF">2023-01-09T20:33:26Z</dcterms:created>
  <dcterms:modified xsi:type="dcterms:W3CDTF">2026-06-09T02:15:31Z</dcterms:modified>
</cp:coreProperties>
</file>